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chocka\Desktop\UCHWAŁY ZARZĄDZENIA\Uchwały\Uchwała 11.2024\PROJEKT 11.2024\"/>
    </mc:Choice>
  </mc:AlternateContent>
  <xr:revisionPtr revIDLastSave="0" documentId="13_ncr:1_{C73D2EF5-653D-4E09-920A-B6F3F9DFA297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zadania majątkowe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26" i="1"/>
  <c r="H26" i="1"/>
  <c r="H14" i="1"/>
  <c r="G12" i="1"/>
  <c r="G13" i="1"/>
  <c r="G14" i="1" l="1"/>
  <c r="H41" i="1"/>
  <c r="I41" i="1"/>
  <c r="J41" i="1"/>
  <c r="K41" i="1"/>
  <c r="G40" i="1"/>
  <c r="G39" i="1"/>
  <c r="K38" i="1"/>
  <c r="J38" i="1"/>
  <c r="I38" i="1"/>
  <c r="H38" i="1"/>
  <c r="H42" i="1" s="1"/>
  <c r="G37" i="1"/>
  <c r="G38" i="1" s="1"/>
  <c r="G35" i="1"/>
  <c r="G36" i="1" s="1"/>
  <c r="G32" i="1"/>
  <c r="G33" i="1"/>
  <c r="H34" i="1"/>
  <c r="I34" i="1"/>
  <c r="J34" i="1"/>
  <c r="K34" i="1"/>
  <c r="K30" i="1"/>
  <c r="J30" i="1"/>
  <c r="I30" i="1"/>
  <c r="H30" i="1"/>
  <c r="G29" i="1"/>
  <c r="G30" i="1" s="1"/>
  <c r="K28" i="1"/>
  <c r="J28" i="1"/>
  <c r="I28" i="1"/>
  <c r="H28" i="1"/>
  <c r="G27" i="1"/>
  <c r="G28" i="1" s="1"/>
  <c r="K23" i="1"/>
  <c r="J23" i="1"/>
  <c r="I23" i="1"/>
  <c r="H23" i="1"/>
  <c r="G22" i="1"/>
  <c r="G23" i="1" s="1"/>
  <c r="K21" i="1"/>
  <c r="J21" i="1"/>
  <c r="I21" i="1"/>
  <c r="H21" i="1"/>
  <c r="G20" i="1"/>
  <c r="G21" i="1" s="1"/>
  <c r="K19" i="1"/>
  <c r="J19" i="1"/>
  <c r="I19" i="1"/>
  <c r="H19" i="1"/>
  <c r="G18" i="1"/>
  <c r="G17" i="1"/>
  <c r="G16" i="1"/>
  <c r="G15" i="1"/>
  <c r="K14" i="1"/>
  <c r="J14" i="1"/>
  <c r="I14" i="1"/>
  <c r="K11" i="1"/>
  <c r="J11" i="1"/>
  <c r="I11" i="1"/>
  <c r="H11" i="1"/>
  <c r="G10" i="1"/>
  <c r="G11" i="1" s="1"/>
  <c r="G41" i="1" l="1"/>
  <c r="G19" i="1"/>
  <c r="G34" i="1"/>
  <c r="H24" i="1"/>
  <c r="I24" i="1"/>
  <c r="I42" i="1" s="1"/>
  <c r="K24" i="1"/>
  <c r="K42" i="1" s="1"/>
  <c r="J24" i="1"/>
  <c r="J42" i="1" s="1"/>
  <c r="G24" i="1" l="1"/>
  <c r="G42" i="1" s="1"/>
</calcChain>
</file>

<file path=xl/sharedStrings.xml><?xml version="1.0" encoding="utf-8"?>
<sst xmlns="http://schemas.openxmlformats.org/spreadsheetml/2006/main" count="152" uniqueCount="76">
  <si>
    <t>Załącznik Nr 3</t>
  </si>
  <si>
    <t>Wykaz zadań majątkowych i środków na ich realizację w 2024 roku</t>
  </si>
  <si>
    <t>Dział</t>
  </si>
  <si>
    <t>Rozdział</t>
  </si>
  <si>
    <t>§</t>
  </si>
  <si>
    <t>Nazwa zadania</t>
  </si>
  <si>
    <t>w tym:</t>
  </si>
  <si>
    <t>Środki własne budżetowe</t>
  </si>
  <si>
    <t>inne źródła</t>
  </si>
  <si>
    <t xml:space="preserve">inne źródła finansowania </t>
  </si>
  <si>
    <t>Środki unijne</t>
  </si>
  <si>
    <t>801</t>
  </si>
  <si>
    <t>80101</t>
  </si>
  <si>
    <t>6050</t>
  </si>
  <si>
    <t xml:space="preserve">Budowa boisk sportowych wraz z rozbudową sali gimnastycznej przy Szkole Podstawowej  w Sokołach </t>
  </si>
  <si>
    <t>2024</t>
  </si>
  <si>
    <t>Urząd Gminy</t>
  </si>
  <si>
    <t>Szkoły podstawowe</t>
  </si>
  <si>
    <t>010</t>
  </si>
  <si>
    <t>01043</t>
  </si>
  <si>
    <t>Budowa sieci wodociągowej na terenie gminy Sokoły</t>
  </si>
  <si>
    <t>Infrastruktura wodociągowa wsi</t>
  </si>
  <si>
    <t>900</t>
  </si>
  <si>
    <t>90026</t>
  </si>
  <si>
    <t>Budowa Punktu Selektywnej Zbiórki Odpadów Komunalnych w Sokołach</t>
  </si>
  <si>
    <t xml:space="preserve"> Pozostałe działania związane z gospodarką odpadami</t>
  </si>
  <si>
    <t>921</t>
  </si>
  <si>
    <t>6060</t>
  </si>
  <si>
    <t>600</t>
  </si>
  <si>
    <t>60014</t>
  </si>
  <si>
    <t>6300</t>
  </si>
  <si>
    <t>Drogi publiczne powiatowe</t>
  </si>
  <si>
    <t>60016</t>
  </si>
  <si>
    <t>Przebudowa drogi gminnej w miejscowości Perki Bujenki</t>
  </si>
  <si>
    <t>Przebudowa drogi gminnej nr 106361B w miejscowości Waniewo</t>
  </si>
  <si>
    <t>Przebudowa drogi gminnej w miejscowości Jabłonowo Kąty o dł. ok. 0,14 km</t>
  </si>
  <si>
    <t>Przebudowa drogi gminnej ok. 0,27 km w miejscowości Kruszewo Głąby</t>
  </si>
  <si>
    <t>Drogi publiczne gminne</t>
  </si>
  <si>
    <t>Rozbudowa i przebudowa drogi gminnej w miejscowości Idźki Młynowskie</t>
  </si>
  <si>
    <t>Przebudowa drogi gminnej nr 106391B w miejscowości Kruszewo Brodowo</t>
  </si>
  <si>
    <t>754</t>
  </si>
  <si>
    <t>75412</t>
  </si>
  <si>
    <t>Rozbudowa, przebudowa i nadbudowa budynku strażnicy OSP w Bruszewie</t>
  </si>
  <si>
    <t>Pozostała działalność</t>
  </si>
  <si>
    <t>Łącznie wydatki majątkowe</t>
  </si>
  <si>
    <t>Środki wynikające z planu na 2024 r. ogółem</t>
  </si>
  <si>
    <t>6050     6370</t>
  </si>
  <si>
    <t>6050   6370</t>
  </si>
  <si>
    <t>Ochotnicze straże pożarne</t>
  </si>
  <si>
    <t>6050     6100</t>
  </si>
  <si>
    <t>90004</t>
  </si>
  <si>
    <t>Utrzymanie zieleni w miastach i gminach</t>
  </si>
  <si>
    <t>90015</t>
  </si>
  <si>
    <t>Oświetlenie ulic, placów i dróg</t>
  </si>
  <si>
    <t>92195</t>
  </si>
  <si>
    <t>2024              2025</t>
  </si>
  <si>
    <t>2024                2025</t>
  </si>
  <si>
    <t>2024       2025</t>
  </si>
  <si>
    <t>modernizacja drogi powiatowej Nr 2065B na odcinku Pęzy – Dworaki-Staśki – roboty budowlane w rodze porozumienia między Gminą Sokoły a Związkiem Powiatowo-Gminnym "Nad Awissą"</t>
  </si>
  <si>
    <t>75404</t>
  </si>
  <si>
    <t>6170</t>
  </si>
  <si>
    <t>Komendy Wojewódzki Policji</t>
  </si>
  <si>
    <t>wpłata na fundusz celowy Policji - realizacja zadań w zakresie bezpieczeństwa mieszkańców gminy - dofinansowanie zakupu pojazdu służbowego</t>
  </si>
  <si>
    <t>Rozbudowa drogi powiatowej Nr 2063B oraz Nr 2042B w drodze porozumienia między jst</t>
  </si>
  <si>
    <t>Budowa placu zabaw z Nowych Raciborach na części działek 81, 80/1 i 80/2 Fundusz sołecki wsi Nowe Racibory</t>
  </si>
  <si>
    <t>Zakup pługu do odśnieżania i kosy spalinowej Fundusz sołecki wsi Bruszewo Borkowizna</t>
  </si>
  <si>
    <t>Zakup zamiatarki ciągnikowej Fundusz sołecki wsi Drągi</t>
  </si>
  <si>
    <t>Zakup zamiatarki szczotkowej Fundusz sołecki wsi Jamiołki Kowale</t>
  </si>
  <si>
    <t>Ustawienie słupów  z montażem lamp Fundusz sołecki wsi Kruszewo Głąby</t>
  </si>
  <si>
    <t>Budowa placu zabaw na działce 38/19 w Jeńkach Fundusz sołecki wsi Jeńki</t>
  </si>
  <si>
    <t>jednostka organizacyjna realizujaca zadanie</t>
  </si>
  <si>
    <t>Rok rozpoczęcia</t>
  </si>
  <si>
    <t xml:space="preserve">Rok zakończenia </t>
  </si>
  <si>
    <t xml:space="preserve"> </t>
  </si>
  <si>
    <t>Projekt</t>
  </si>
  <si>
    <t>do Uchwały Rady Gminy Sokoły Nr ../../2024 z dnia …listopada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</si>
</sst>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theme="1"/>
      <name val="Arial CE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/>
    <xf numFmtId="3" fontId="7" fillId="0" borderId="3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wrapText="1"/>
    </xf>
    <xf numFmtId="4" fontId="7" fillId="0" borderId="13" xfId="0" applyNumberFormat="1" applyFont="1" applyBorder="1" applyAlignment="1">
      <alignment horizontal="right" vertical="center" wrapText="1"/>
    </xf>
    <xf numFmtId="49" fontId="11" fillId="0" borderId="11" xfId="0" applyNumberFormat="1" applyFont="1" applyBorder="1" applyAlignment="1">
      <alignment horizontal="right" vertical="center" wrapText="1"/>
    </xf>
    <xf numFmtId="3" fontId="10" fillId="0" borderId="12" xfId="0" applyNumberFormat="1" applyFont="1" applyBorder="1" applyAlignment="1">
      <alignment horizontal="right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12" xfId="0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4" fontId="11" fillId="0" borderId="11" xfId="0" applyNumberFormat="1" applyFont="1" applyBorder="1"/>
    <xf numFmtId="4" fontId="9" fillId="0" borderId="11" xfId="0" applyNumberFormat="1" applyFont="1" applyBorder="1"/>
    <xf numFmtId="0" fontId="12" fillId="0" borderId="0" xfId="0" applyFont="1"/>
    <xf numFmtId="0" fontId="6" fillId="0" borderId="0" xfId="0" applyFont="1" applyAlignment="1">
      <alignment wrapText="1"/>
    </xf>
    <xf numFmtId="0" fontId="10" fillId="0" borderId="0" xfId="0" applyFont="1"/>
    <xf numFmtId="0" fontId="13" fillId="0" borderId="0" xfId="0" applyFont="1"/>
    <xf numFmtId="0" fontId="6" fillId="0" borderId="11" xfId="0" applyFont="1" applyBorder="1" applyAlignment="1">
      <alignment horizontal="justify" vertical="center"/>
    </xf>
    <xf numFmtId="4" fontId="14" fillId="0" borderId="11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shrinkToFi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4" fontId="16" fillId="0" borderId="13" xfId="0" applyNumberFormat="1" applyFont="1" applyBorder="1" applyAlignment="1">
      <alignment horizontal="right" vertical="center" wrapText="1"/>
    </xf>
    <xf numFmtId="0" fontId="15" fillId="0" borderId="0" xfId="0" applyFont="1"/>
    <xf numFmtId="0" fontId="1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topLeftCell="A25" zoomScale="120" zoomScaleNormal="120" workbookViewId="0">
      <selection activeCell="H38" sqref="H38"/>
    </sheetView>
  </sheetViews>
  <sheetFormatPr defaultRowHeight="15" x14ac:dyDescent="0.25"/>
  <cols>
    <col min="4" max="4" width="56.7109375" customWidth="1"/>
    <col min="5" max="5" width="13" customWidth="1"/>
    <col min="6" max="6" width="12.140625" customWidth="1"/>
    <col min="7" max="7" width="16.140625" customWidth="1"/>
    <col min="8" max="8" width="18.85546875" customWidth="1"/>
    <col min="9" max="9" width="14.28515625" bestFit="1" customWidth="1"/>
    <col min="10" max="10" width="10.140625" customWidth="1"/>
    <col min="11" max="11" width="10.28515625" customWidth="1"/>
  </cols>
  <sheetData>
    <row r="1" spans="1:16" x14ac:dyDescent="0.25">
      <c r="A1" s="6"/>
      <c r="B1" s="6"/>
      <c r="C1" s="6"/>
      <c r="D1" s="8"/>
      <c r="E1" s="8"/>
      <c r="F1" s="8"/>
      <c r="G1" s="8" t="s">
        <v>74</v>
      </c>
      <c r="H1" s="8" t="s">
        <v>0</v>
      </c>
      <c r="I1" s="8"/>
      <c r="J1" s="8"/>
      <c r="K1" s="8"/>
      <c r="L1" s="9"/>
      <c r="M1" s="10"/>
      <c r="N1" s="10"/>
      <c r="O1" s="10"/>
      <c r="P1" s="10"/>
    </row>
    <row r="2" spans="1:16" ht="34.5" x14ac:dyDescent="0.25">
      <c r="A2" s="6"/>
      <c r="B2" s="6"/>
      <c r="C2" s="6"/>
      <c r="D2" s="8"/>
      <c r="E2" s="8"/>
      <c r="F2" s="8"/>
      <c r="G2" s="8"/>
      <c r="H2" s="59" t="s">
        <v>75</v>
      </c>
      <c r="I2" s="8"/>
      <c r="J2" s="60"/>
      <c r="K2" s="8"/>
      <c r="L2" s="9"/>
      <c r="M2" s="10"/>
      <c r="N2" s="10"/>
      <c r="O2" s="10"/>
      <c r="P2" s="10"/>
    </row>
    <row r="3" spans="1:16" x14ac:dyDescent="0.25">
      <c r="A3" s="6"/>
      <c r="B3" s="6"/>
      <c r="C3" s="6"/>
      <c r="D3" s="61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</row>
    <row r="4" spans="1:16" x14ac:dyDescent="0.25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9"/>
      <c r="M4" s="10"/>
      <c r="N4" s="10"/>
      <c r="O4" s="10"/>
      <c r="P4" s="10"/>
    </row>
    <row r="5" spans="1:16" x14ac:dyDescent="0.25">
      <c r="A5" s="6"/>
      <c r="B5" s="6"/>
      <c r="C5" s="6"/>
      <c r="D5" s="7"/>
      <c r="E5" s="8"/>
      <c r="F5" s="8"/>
      <c r="G5" s="8"/>
      <c r="H5" s="8"/>
      <c r="I5" s="8"/>
      <c r="J5" s="8"/>
      <c r="K5" s="8"/>
      <c r="L5" s="9"/>
      <c r="M5" s="10"/>
      <c r="N5" s="10"/>
      <c r="O5" s="10"/>
      <c r="P5" s="10"/>
    </row>
    <row r="6" spans="1:16" ht="15.75" thickBot="1" x14ac:dyDescent="0.3">
      <c r="A6" s="11"/>
      <c r="B6" s="11"/>
      <c r="C6" s="11"/>
      <c r="D6" s="77" t="s">
        <v>1</v>
      </c>
      <c r="E6" s="77"/>
      <c r="F6" s="77"/>
      <c r="G6" s="12"/>
      <c r="H6" s="13"/>
      <c r="I6" s="13"/>
      <c r="J6" s="12"/>
      <c r="K6" s="12"/>
      <c r="L6" s="9"/>
      <c r="M6" s="10"/>
      <c r="N6" s="10"/>
      <c r="O6" s="10"/>
      <c r="P6" s="10"/>
    </row>
    <row r="7" spans="1:16" ht="15.75" thickTop="1" x14ac:dyDescent="0.25">
      <c r="A7" s="67" t="s">
        <v>2</v>
      </c>
      <c r="B7" s="69" t="s">
        <v>3</v>
      </c>
      <c r="C7" s="69" t="s">
        <v>4</v>
      </c>
      <c r="D7" s="69" t="s">
        <v>5</v>
      </c>
      <c r="E7" s="14" t="s">
        <v>71</v>
      </c>
      <c r="F7" s="69" t="s">
        <v>70</v>
      </c>
      <c r="G7" s="69" t="s">
        <v>45</v>
      </c>
      <c r="H7" s="72" t="s">
        <v>6</v>
      </c>
      <c r="I7" s="73"/>
      <c r="J7" s="73"/>
      <c r="K7" s="74"/>
      <c r="L7" s="9"/>
      <c r="M7" s="10"/>
      <c r="N7" s="10"/>
      <c r="O7" s="10"/>
      <c r="P7" s="10"/>
    </row>
    <row r="8" spans="1:16" ht="39.75" customHeight="1" thickBot="1" x14ac:dyDescent="0.3">
      <c r="A8" s="68"/>
      <c r="B8" s="70"/>
      <c r="C8" s="70"/>
      <c r="D8" s="70"/>
      <c r="E8" s="16" t="s">
        <v>72</v>
      </c>
      <c r="F8" s="70"/>
      <c r="G8" s="70"/>
      <c r="H8" s="15" t="s">
        <v>7</v>
      </c>
      <c r="I8" s="17" t="s">
        <v>8</v>
      </c>
      <c r="J8" s="17" t="s">
        <v>9</v>
      </c>
      <c r="K8" s="15" t="s">
        <v>10</v>
      </c>
      <c r="L8" s="9"/>
      <c r="M8" s="10"/>
      <c r="N8" s="10"/>
      <c r="O8" s="10"/>
      <c r="P8" s="10"/>
    </row>
    <row r="9" spans="1:16" ht="15.75" thickTop="1" x14ac:dyDescent="0.25">
      <c r="A9" s="18">
        <v>1</v>
      </c>
      <c r="B9" s="19">
        <v>2</v>
      </c>
      <c r="C9" s="19">
        <v>3</v>
      </c>
      <c r="D9" s="18">
        <v>4</v>
      </c>
      <c r="E9" s="19">
        <v>5</v>
      </c>
      <c r="F9" s="18">
        <v>6</v>
      </c>
      <c r="G9" s="18">
        <v>7</v>
      </c>
      <c r="H9" s="19">
        <v>8</v>
      </c>
      <c r="I9" s="18">
        <v>9</v>
      </c>
      <c r="J9" s="18">
        <v>10</v>
      </c>
      <c r="K9" s="19">
        <v>11</v>
      </c>
      <c r="L9" s="9"/>
      <c r="M9" s="10"/>
      <c r="N9" s="10"/>
      <c r="O9" s="10"/>
      <c r="P9" s="10"/>
    </row>
    <row r="10" spans="1:16" ht="22.5" x14ac:dyDescent="0.25">
      <c r="A10" s="20" t="s">
        <v>18</v>
      </c>
      <c r="B10" s="20" t="s">
        <v>19</v>
      </c>
      <c r="C10" s="20" t="s">
        <v>46</v>
      </c>
      <c r="D10" s="21" t="s">
        <v>20</v>
      </c>
      <c r="E10" s="22" t="s">
        <v>15</v>
      </c>
      <c r="F10" s="23" t="s">
        <v>16</v>
      </c>
      <c r="G10" s="25">
        <f>H10+I10+J10+K10</f>
        <v>1038120</v>
      </c>
      <c r="H10" s="25">
        <v>27994.799999999999</v>
      </c>
      <c r="I10" s="26">
        <v>1010125.2</v>
      </c>
      <c r="J10" s="27"/>
      <c r="K10" s="26"/>
      <c r="L10" s="9"/>
      <c r="M10" s="10"/>
      <c r="N10" s="10"/>
      <c r="O10" s="10"/>
      <c r="P10" s="10"/>
    </row>
    <row r="11" spans="1:16" x14ac:dyDescent="0.25">
      <c r="A11" s="28"/>
      <c r="B11" s="28" t="s">
        <v>19</v>
      </c>
      <c r="C11" s="28"/>
      <c r="D11" s="29" t="s">
        <v>21</v>
      </c>
      <c r="E11" s="30"/>
      <c r="F11" s="31"/>
      <c r="G11" s="32">
        <f>SUM(G10:G10)</f>
        <v>1038120</v>
      </c>
      <c r="H11" s="32">
        <f>SUM(H10:H10)</f>
        <v>27994.799999999999</v>
      </c>
      <c r="I11" s="32">
        <f>SUM(I10:I10)</f>
        <v>1010125.2</v>
      </c>
      <c r="J11" s="32">
        <f>SUM(J10:J10)</f>
        <v>0</v>
      </c>
      <c r="K11" s="32">
        <f>SUM(K10:K10)</f>
        <v>0</v>
      </c>
      <c r="L11" s="9"/>
      <c r="M11" s="10"/>
      <c r="N11" s="10"/>
      <c r="O11" s="10"/>
      <c r="P11" s="10"/>
    </row>
    <row r="12" spans="1:16" s="5" customFormat="1" ht="33.75" x14ac:dyDescent="0.25">
      <c r="A12" s="33" t="s">
        <v>28</v>
      </c>
      <c r="B12" s="33" t="s">
        <v>29</v>
      </c>
      <c r="C12" s="33" t="s">
        <v>30</v>
      </c>
      <c r="D12" s="62" t="s">
        <v>58</v>
      </c>
      <c r="E12" s="34" t="s">
        <v>15</v>
      </c>
      <c r="F12" s="35" t="s">
        <v>16</v>
      </c>
      <c r="G12" s="36">
        <f>H12</f>
        <v>224519</v>
      </c>
      <c r="H12" s="36">
        <v>224519</v>
      </c>
      <c r="I12" s="37"/>
      <c r="J12" s="36"/>
      <c r="K12" s="37"/>
      <c r="L12" s="8"/>
      <c r="M12" s="8"/>
      <c r="N12" s="8"/>
      <c r="O12" s="8"/>
      <c r="P12" s="8"/>
    </row>
    <row r="13" spans="1:16" ht="23.25" x14ac:dyDescent="0.25">
      <c r="A13" s="20" t="s">
        <v>28</v>
      </c>
      <c r="B13" s="20" t="s">
        <v>29</v>
      </c>
      <c r="C13" s="20" t="s">
        <v>30</v>
      </c>
      <c r="D13" s="38" t="s">
        <v>63</v>
      </c>
      <c r="E13" s="22" t="s">
        <v>15</v>
      </c>
      <c r="F13" s="23" t="s">
        <v>16</v>
      </c>
      <c r="G13" s="25">
        <f>H13+I13+J13+K13</f>
        <v>2847241</v>
      </c>
      <c r="H13" s="25">
        <v>2847241</v>
      </c>
      <c r="I13" s="26"/>
      <c r="J13" s="27"/>
      <c r="K13" s="26"/>
      <c r="L13" s="9"/>
      <c r="M13" s="10"/>
      <c r="N13" s="10"/>
      <c r="O13" s="10"/>
      <c r="P13" s="10"/>
    </row>
    <row r="14" spans="1:16" x14ac:dyDescent="0.25">
      <c r="A14" s="28"/>
      <c r="B14" s="28" t="s">
        <v>29</v>
      </c>
      <c r="C14" s="28"/>
      <c r="D14" s="29" t="s">
        <v>31</v>
      </c>
      <c r="E14" s="30"/>
      <c r="F14" s="31"/>
      <c r="G14" s="32">
        <f>SUM(G12:G13)</f>
        <v>3071760</v>
      </c>
      <c r="H14" s="32">
        <f>SUM(H12:H13)</f>
        <v>3071760</v>
      </c>
      <c r="I14" s="32">
        <f>SUM(I13:I13)</f>
        <v>0</v>
      </c>
      <c r="J14" s="32">
        <f>SUM(J13:J13)</f>
        <v>0</v>
      </c>
      <c r="K14" s="32">
        <f>SUM(K13:K13)</f>
        <v>0</v>
      </c>
      <c r="L14" s="9"/>
      <c r="M14" s="10"/>
      <c r="N14" s="10"/>
      <c r="O14" s="10"/>
      <c r="P14" s="10"/>
    </row>
    <row r="15" spans="1:16" x14ac:dyDescent="0.25">
      <c r="A15" s="20" t="s">
        <v>28</v>
      </c>
      <c r="B15" s="20" t="s">
        <v>32</v>
      </c>
      <c r="C15" s="20" t="s">
        <v>47</v>
      </c>
      <c r="D15" s="39" t="s">
        <v>33</v>
      </c>
      <c r="E15" s="22" t="s">
        <v>15</v>
      </c>
      <c r="F15" s="23" t="s">
        <v>16</v>
      </c>
      <c r="G15" s="25">
        <f>SUM(H15:K15)</f>
        <v>1901079</v>
      </c>
      <c r="H15" s="25">
        <v>123638.86</v>
      </c>
      <c r="I15" s="26">
        <v>1777440.14</v>
      </c>
      <c r="J15" s="26"/>
      <c r="K15" s="25"/>
      <c r="L15" s="9"/>
      <c r="M15" s="10"/>
      <c r="N15" s="10"/>
      <c r="O15" s="10"/>
      <c r="P15" s="10"/>
    </row>
    <row r="16" spans="1:16" x14ac:dyDescent="0.25">
      <c r="A16" s="20" t="s">
        <v>28</v>
      </c>
      <c r="B16" s="20" t="s">
        <v>32</v>
      </c>
      <c r="C16" s="20" t="s">
        <v>47</v>
      </c>
      <c r="D16" s="39" t="s">
        <v>34</v>
      </c>
      <c r="E16" s="22" t="s">
        <v>15</v>
      </c>
      <c r="F16" s="23" t="s">
        <v>16</v>
      </c>
      <c r="G16" s="25">
        <f>SUM(H16:K16)</f>
        <v>1914955.87</v>
      </c>
      <c r="H16" s="25">
        <v>125332.12</v>
      </c>
      <c r="I16" s="26">
        <v>1789623.75</v>
      </c>
      <c r="J16" s="26"/>
      <c r="K16" s="25"/>
      <c r="L16" s="9"/>
      <c r="M16" s="10"/>
      <c r="N16" s="10"/>
      <c r="O16" s="10"/>
      <c r="P16" s="10"/>
    </row>
    <row r="17" spans="1:16" x14ac:dyDescent="0.25">
      <c r="A17" s="20" t="s">
        <v>28</v>
      </c>
      <c r="B17" s="20" t="s">
        <v>32</v>
      </c>
      <c r="C17" s="20" t="s">
        <v>47</v>
      </c>
      <c r="D17" s="39" t="s">
        <v>35</v>
      </c>
      <c r="E17" s="22" t="s">
        <v>15</v>
      </c>
      <c r="F17" s="23" t="s">
        <v>16</v>
      </c>
      <c r="G17" s="25">
        <f>SUM(H17:K17)</f>
        <v>775470.07999999996</v>
      </c>
      <c r="H17" s="25">
        <v>50738.26</v>
      </c>
      <c r="I17" s="26">
        <v>724731.82</v>
      </c>
      <c r="J17" s="26"/>
      <c r="K17" s="25"/>
      <c r="L17" s="9"/>
      <c r="M17" s="10"/>
      <c r="N17" s="10"/>
      <c r="O17" s="10"/>
      <c r="P17" s="10"/>
    </row>
    <row r="18" spans="1:16" x14ac:dyDescent="0.25">
      <c r="A18" s="20" t="s">
        <v>28</v>
      </c>
      <c r="B18" s="20" t="s">
        <v>32</v>
      </c>
      <c r="C18" s="20" t="s">
        <v>47</v>
      </c>
      <c r="D18" s="39" t="s">
        <v>36</v>
      </c>
      <c r="E18" s="22" t="s">
        <v>15</v>
      </c>
      <c r="F18" s="23" t="s">
        <v>16</v>
      </c>
      <c r="G18" s="25">
        <f>SUM(H18:K18)</f>
        <v>470195.63</v>
      </c>
      <c r="H18" s="25">
        <v>30991.34</v>
      </c>
      <c r="I18" s="26">
        <v>439204.29</v>
      </c>
      <c r="J18" s="26"/>
      <c r="K18" s="25"/>
      <c r="L18" s="9"/>
      <c r="M18" s="10"/>
      <c r="N18" s="10"/>
      <c r="O18" s="10"/>
      <c r="P18" s="10"/>
    </row>
    <row r="19" spans="1:16" x14ac:dyDescent="0.25">
      <c r="A19" s="28"/>
      <c r="B19" s="28" t="s">
        <v>32</v>
      </c>
      <c r="C19" s="28"/>
      <c r="D19" s="29" t="s">
        <v>37</v>
      </c>
      <c r="E19" s="30"/>
      <c r="F19" s="31"/>
      <c r="G19" s="32">
        <f>SUM(G15:G18)</f>
        <v>5061700.58</v>
      </c>
      <c r="H19" s="32">
        <f>SUM(H15:H18)</f>
        <v>330700.58</v>
      </c>
      <c r="I19" s="32">
        <f>SUM(I15:I18)</f>
        <v>4731000</v>
      </c>
      <c r="J19" s="32">
        <f>SUM(J15:J18)</f>
        <v>0</v>
      </c>
      <c r="K19" s="32">
        <f>SUM(K15:K18)</f>
        <v>0</v>
      </c>
      <c r="L19" s="9"/>
      <c r="M19" s="10"/>
      <c r="N19" s="10"/>
      <c r="O19" s="10"/>
      <c r="P19" s="10"/>
    </row>
    <row r="20" spans="1:16" x14ac:dyDescent="0.25">
      <c r="A20" s="20" t="s">
        <v>28</v>
      </c>
      <c r="B20" s="20" t="s">
        <v>32</v>
      </c>
      <c r="C20" s="20" t="s">
        <v>13</v>
      </c>
      <c r="D20" s="21" t="s">
        <v>38</v>
      </c>
      <c r="E20" s="22" t="s">
        <v>55</v>
      </c>
      <c r="F20" s="23" t="s">
        <v>16</v>
      </c>
      <c r="G20" s="25">
        <f>H20+I20+J20+K20</f>
        <v>150000</v>
      </c>
      <c r="H20" s="25">
        <v>150000</v>
      </c>
      <c r="I20" s="24"/>
      <c r="J20" s="24"/>
      <c r="K20" s="27"/>
      <c r="L20" s="9"/>
      <c r="M20" s="10"/>
      <c r="N20" s="10"/>
      <c r="O20" s="10"/>
      <c r="P20" s="10"/>
    </row>
    <row r="21" spans="1:16" ht="15.75" thickBot="1" x14ac:dyDescent="0.3">
      <c r="A21" s="30"/>
      <c r="B21" s="30" t="s">
        <v>32</v>
      </c>
      <c r="C21" s="30"/>
      <c r="D21" s="40" t="s">
        <v>37</v>
      </c>
      <c r="E21" s="30"/>
      <c r="F21" s="31"/>
      <c r="G21" s="32">
        <f>G20</f>
        <v>150000</v>
      </c>
      <c r="H21" s="32">
        <f>H20</f>
        <v>150000</v>
      </c>
      <c r="I21" s="32">
        <f>I20</f>
        <v>0</v>
      </c>
      <c r="J21" s="32">
        <f>J20</f>
        <v>0</v>
      </c>
      <c r="K21" s="41">
        <f>K20</f>
        <v>0</v>
      </c>
      <c r="L21" s="9"/>
      <c r="M21" s="10"/>
      <c r="N21" s="10"/>
      <c r="O21" s="10"/>
      <c r="P21" s="10"/>
    </row>
    <row r="22" spans="1:16" x14ac:dyDescent="0.25">
      <c r="A22" s="20" t="s">
        <v>73</v>
      </c>
      <c r="B22" s="20" t="s">
        <v>32</v>
      </c>
      <c r="C22" s="20" t="s">
        <v>13</v>
      </c>
      <c r="D22" s="42" t="s">
        <v>39</v>
      </c>
      <c r="E22" s="22" t="s">
        <v>57</v>
      </c>
      <c r="F22" s="23" t="s">
        <v>16</v>
      </c>
      <c r="G22" s="25">
        <f>H22+I22+J22+K22</f>
        <v>70000</v>
      </c>
      <c r="H22" s="25">
        <v>70000</v>
      </c>
      <c r="I22" s="24"/>
      <c r="J22" s="24"/>
      <c r="K22" s="27"/>
      <c r="L22" s="9"/>
      <c r="M22" s="10"/>
      <c r="N22" s="10"/>
      <c r="O22" s="10"/>
      <c r="P22" s="10"/>
    </row>
    <row r="23" spans="1:16" x14ac:dyDescent="0.25">
      <c r="A23" s="30"/>
      <c r="B23" s="30" t="s">
        <v>32</v>
      </c>
      <c r="C23" s="30"/>
      <c r="D23" s="40" t="s">
        <v>37</v>
      </c>
      <c r="E23" s="30"/>
      <c r="F23" s="31"/>
      <c r="G23" s="32">
        <f>G22</f>
        <v>70000</v>
      </c>
      <c r="H23" s="32">
        <f>H22</f>
        <v>70000</v>
      </c>
      <c r="I23" s="32">
        <f>I22</f>
        <v>0</v>
      </c>
      <c r="J23" s="32">
        <f>J22</f>
        <v>0</v>
      </c>
      <c r="K23" s="41">
        <f>K22</f>
        <v>0</v>
      </c>
      <c r="L23" s="9"/>
      <c r="M23" s="10"/>
      <c r="N23" s="10"/>
      <c r="O23" s="10"/>
      <c r="P23" s="10"/>
    </row>
    <row r="24" spans="1:16" x14ac:dyDescent="0.25">
      <c r="A24" s="22" t="s">
        <v>28</v>
      </c>
      <c r="B24" s="30" t="s">
        <v>32</v>
      </c>
      <c r="C24" s="30"/>
      <c r="D24" s="40" t="s">
        <v>37</v>
      </c>
      <c r="E24" s="30"/>
      <c r="F24" s="31"/>
      <c r="G24" s="32">
        <f>SUM(H24:K24)</f>
        <v>5281700.58</v>
      </c>
      <c r="H24" s="32">
        <f>H19+H21+H23</f>
        <v>550700.58000000007</v>
      </c>
      <c r="I24" s="32">
        <f t="shared" ref="I24:K24" si="0">I19+I21+I23</f>
        <v>4731000</v>
      </c>
      <c r="J24" s="32">
        <f t="shared" si="0"/>
        <v>0</v>
      </c>
      <c r="K24" s="32">
        <f t="shared" si="0"/>
        <v>0</v>
      </c>
      <c r="L24" s="9"/>
      <c r="M24" s="10"/>
      <c r="N24" s="10"/>
      <c r="O24" s="10"/>
      <c r="P24" s="10"/>
    </row>
    <row r="25" spans="1:16" s="85" customFormat="1" ht="22.5" x14ac:dyDescent="0.25">
      <c r="A25" s="78" t="s">
        <v>40</v>
      </c>
      <c r="B25" s="78" t="s">
        <v>59</v>
      </c>
      <c r="C25" s="78" t="s">
        <v>60</v>
      </c>
      <c r="D25" s="79" t="s">
        <v>62</v>
      </c>
      <c r="E25" s="78" t="s">
        <v>15</v>
      </c>
      <c r="F25" s="80" t="s">
        <v>16</v>
      </c>
      <c r="G25" s="81">
        <v>0</v>
      </c>
      <c r="H25" s="81">
        <v>-10000</v>
      </c>
      <c r="I25" s="82"/>
      <c r="J25" s="82"/>
      <c r="K25" s="83"/>
      <c r="L25" s="84"/>
      <c r="M25" s="84"/>
      <c r="N25" s="84"/>
      <c r="O25" s="84"/>
      <c r="P25" s="84"/>
    </row>
    <row r="26" spans="1:16" x14ac:dyDescent="0.25">
      <c r="A26" s="22"/>
      <c r="B26" s="30" t="s">
        <v>59</v>
      </c>
      <c r="C26" s="30"/>
      <c r="D26" s="40" t="s">
        <v>61</v>
      </c>
      <c r="E26" s="30"/>
      <c r="F26" s="31"/>
      <c r="G26" s="32">
        <f>G25</f>
        <v>0</v>
      </c>
      <c r="H26" s="32">
        <f>H25</f>
        <v>-10000</v>
      </c>
      <c r="I26" s="32"/>
      <c r="J26" s="32"/>
      <c r="K26" s="41"/>
      <c r="L26" s="9"/>
      <c r="M26" s="10"/>
      <c r="N26" s="10"/>
      <c r="O26" s="10"/>
      <c r="P26" s="10"/>
    </row>
    <row r="27" spans="1:16" x14ac:dyDescent="0.25">
      <c r="A27" s="22" t="s">
        <v>40</v>
      </c>
      <c r="B27" s="22" t="s">
        <v>41</v>
      </c>
      <c r="C27" s="22" t="s">
        <v>47</v>
      </c>
      <c r="D27" s="39" t="s">
        <v>42</v>
      </c>
      <c r="E27" s="22" t="s">
        <v>56</v>
      </c>
      <c r="F27" s="23" t="s">
        <v>16</v>
      </c>
      <c r="G27" s="25">
        <f>H27+I27</f>
        <v>1250000</v>
      </c>
      <c r="H27" s="25">
        <v>25000</v>
      </c>
      <c r="I27" s="25">
        <v>1225000</v>
      </c>
      <c r="J27" s="25"/>
      <c r="K27" s="43"/>
      <c r="L27" s="9"/>
      <c r="M27" s="10"/>
      <c r="N27" s="10"/>
      <c r="O27" s="10"/>
      <c r="P27" s="10"/>
    </row>
    <row r="28" spans="1:16" x14ac:dyDescent="0.25">
      <c r="A28" s="30"/>
      <c r="B28" s="30" t="s">
        <v>41</v>
      </c>
      <c r="C28" s="30"/>
      <c r="D28" s="40" t="s">
        <v>48</v>
      </c>
      <c r="E28" s="30"/>
      <c r="F28" s="31"/>
      <c r="G28" s="32">
        <f>G27</f>
        <v>1250000</v>
      </c>
      <c r="H28" s="32">
        <f>H27</f>
        <v>25000</v>
      </c>
      <c r="I28" s="32">
        <f>I27</f>
        <v>1225000</v>
      </c>
      <c r="J28" s="32">
        <f>J27</f>
        <v>0</v>
      </c>
      <c r="K28" s="32">
        <f>K27</f>
        <v>0</v>
      </c>
      <c r="L28" s="9"/>
      <c r="M28" s="10"/>
      <c r="N28" s="10"/>
      <c r="O28" s="10"/>
      <c r="P28" s="10"/>
    </row>
    <row r="29" spans="1:16" ht="22.5" x14ac:dyDescent="0.25">
      <c r="A29" s="22" t="s">
        <v>11</v>
      </c>
      <c r="B29" s="22" t="s">
        <v>12</v>
      </c>
      <c r="C29" s="22" t="s">
        <v>49</v>
      </c>
      <c r="D29" s="21" t="s">
        <v>14</v>
      </c>
      <c r="E29" s="22" t="s">
        <v>15</v>
      </c>
      <c r="F29" s="23" t="s">
        <v>16</v>
      </c>
      <c r="G29" s="25">
        <f>H29+I29</f>
        <v>9180000</v>
      </c>
      <c r="H29" s="25">
        <v>1080000</v>
      </c>
      <c r="I29" s="27">
        <v>8100000</v>
      </c>
      <c r="J29" s="21"/>
      <c r="K29" s="23"/>
      <c r="L29" s="9"/>
      <c r="M29" s="10"/>
      <c r="N29" s="10"/>
      <c r="O29" s="10"/>
      <c r="P29" s="10"/>
    </row>
    <row r="30" spans="1:16" x14ac:dyDescent="0.25">
      <c r="A30" s="30"/>
      <c r="B30" s="30" t="s">
        <v>12</v>
      </c>
      <c r="C30" s="30"/>
      <c r="D30" s="30" t="s">
        <v>17</v>
      </c>
      <c r="E30" s="44"/>
      <c r="F30" s="31"/>
      <c r="G30" s="32">
        <f>SUM(G29:G29)</f>
        <v>9180000</v>
      </c>
      <c r="H30" s="32">
        <f>SUM(H29:H29)</f>
        <v>1080000</v>
      </c>
      <c r="I30" s="32">
        <f>SUM(I29:I29)</f>
        <v>8100000</v>
      </c>
      <c r="J30" s="32">
        <f>SUM(J29:J29)</f>
        <v>0</v>
      </c>
      <c r="K30" s="32">
        <f>SUM(K29:K29)</f>
        <v>0</v>
      </c>
      <c r="L30" s="9"/>
      <c r="M30" s="10"/>
      <c r="N30" s="10"/>
      <c r="O30" s="10"/>
      <c r="P30" s="10"/>
    </row>
    <row r="31" spans="1:16" ht="23.25" customHeight="1" x14ac:dyDescent="0.25">
      <c r="A31" s="33" t="s">
        <v>22</v>
      </c>
      <c r="B31" s="33" t="s">
        <v>50</v>
      </c>
      <c r="C31" s="33" t="s">
        <v>27</v>
      </c>
      <c r="D31" s="53" t="s">
        <v>65</v>
      </c>
      <c r="E31" s="34" t="s">
        <v>15</v>
      </c>
      <c r="F31" s="35" t="s">
        <v>16</v>
      </c>
      <c r="G31" s="36">
        <v>15803</v>
      </c>
      <c r="H31" s="36">
        <v>15803</v>
      </c>
      <c r="I31" s="45"/>
      <c r="J31" s="45"/>
      <c r="K31" s="46"/>
      <c r="L31" s="75"/>
      <c r="M31" s="76"/>
      <c r="N31" s="76"/>
      <c r="O31" s="71"/>
      <c r="P31" s="71"/>
    </row>
    <row r="32" spans="1:16" s="3" customFormat="1" x14ac:dyDescent="0.25">
      <c r="A32" s="22"/>
      <c r="B32" s="22"/>
      <c r="C32" s="22" t="s">
        <v>27</v>
      </c>
      <c r="D32" s="21" t="s">
        <v>66</v>
      </c>
      <c r="E32" s="22" t="s">
        <v>15</v>
      </c>
      <c r="F32" s="23" t="s">
        <v>16</v>
      </c>
      <c r="G32" s="25">
        <f t="shared" ref="G32:G33" si="1">SUM(H32:K32)</f>
        <v>18900</v>
      </c>
      <c r="H32" s="25">
        <v>18900</v>
      </c>
      <c r="I32" s="25"/>
      <c r="J32" s="25"/>
      <c r="K32" s="43"/>
      <c r="L32" s="75"/>
      <c r="M32" s="76"/>
      <c r="N32" s="76"/>
      <c r="O32" s="9"/>
      <c r="P32" s="9"/>
    </row>
    <row r="33" spans="1:16" x14ac:dyDescent="0.25">
      <c r="A33" s="20"/>
      <c r="B33" s="20"/>
      <c r="C33" s="20" t="s">
        <v>27</v>
      </c>
      <c r="D33" s="47" t="s">
        <v>67</v>
      </c>
      <c r="E33" s="22" t="s">
        <v>15</v>
      </c>
      <c r="F33" s="23" t="s">
        <v>16</v>
      </c>
      <c r="G33" s="25">
        <f t="shared" si="1"/>
        <v>18260</v>
      </c>
      <c r="H33" s="25">
        <v>18260</v>
      </c>
      <c r="I33" s="24"/>
      <c r="J33" s="24"/>
      <c r="K33" s="27"/>
      <c r="L33" s="9"/>
      <c r="M33" s="10"/>
      <c r="N33" s="10"/>
      <c r="O33" s="10"/>
      <c r="P33" s="10"/>
    </row>
    <row r="34" spans="1:16" x14ac:dyDescent="0.25">
      <c r="A34" s="30"/>
      <c r="B34" s="30" t="s">
        <v>50</v>
      </c>
      <c r="C34" s="30"/>
      <c r="D34" s="40" t="s">
        <v>51</v>
      </c>
      <c r="E34" s="30"/>
      <c r="F34" s="31"/>
      <c r="G34" s="32">
        <f>SUM(G31:G33)</f>
        <v>52963</v>
      </c>
      <c r="H34" s="32">
        <f t="shared" ref="H34:K34" si="2">SUM(H31:H33)</f>
        <v>52963</v>
      </c>
      <c r="I34" s="32">
        <f t="shared" si="2"/>
        <v>0</v>
      </c>
      <c r="J34" s="32">
        <f t="shared" si="2"/>
        <v>0</v>
      </c>
      <c r="K34" s="32">
        <f t="shared" si="2"/>
        <v>0</v>
      </c>
      <c r="L34" s="9"/>
      <c r="M34" s="10"/>
      <c r="N34" s="10"/>
      <c r="O34" s="10"/>
      <c r="P34" s="10"/>
    </row>
    <row r="35" spans="1:16" s="3" customFormat="1" x14ac:dyDescent="0.25">
      <c r="A35" s="22" t="s">
        <v>22</v>
      </c>
      <c r="B35" s="22" t="s">
        <v>52</v>
      </c>
      <c r="C35" s="22" t="s">
        <v>13</v>
      </c>
      <c r="D35" s="47" t="s">
        <v>68</v>
      </c>
      <c r="E35" s="22" t="s">
        <v>15</v>
      </c>
      <c r="F35" s="23" t="s">
        <v>16</v>
      </c>
      <c r="G35" s="25">
        <f>SUM(H35:K35)</f>
        <v>14000</v>
      </c>
      <c r="H35" s="25">
        <v>14000</v>
      </c>
      <c r="I35" s="25"/>
      <c r="J35" s="25"/>
      <c r="K35" s="25"/>
      <c r="L35" s="9"/>
      <c r="M35" s="9"/>
      <c r="N35" s="9"/>
      <c r="O35" s="9"/>
      <c r="P35" s="9"/>
    </row>
    <row r="36" spans="1:16" s="4" customFormat="1" x14ac:dyDescent="0.25">
      <c r="A36" s="30"/>
      <c r="B36" s="30" t="s">
        <v>52</v>
      </c>
      <c r="C36" s="30"/>
      <c r="D36" s="48" t="s">
        <v>53</v>
      </c>
      <c r="E36" s="30"/>
      <c r="F36" s="31"/>
      <c r="G36" s="32">
        <f>G35</f>
        <v>14000</v>
      </c>
      <c r="H36" s="32">
        <f>H35</f>
        <v>14000</v>
      </c>
      <c r="I36" s="32"/>
      <c r="J36" s="32"/>
      <c r="K36" s="41"/>
      <c r="L36" s="49"/>
      <c r="M36" s="49"/>
      <c r="N36" s="49"/>
      <c r="O36" s="49"/>
      <c r="P36" s="49"/>
    </row>
    <row r="37" spans="1:16" x14ac:dyDescent="0.25">
      <c r="A37" s="34" t="s">
        <v>22</v>
      </c>
      <c r="B37" s="34" t="s">
        <v>23</v>
      </c>
      <c r="C37" s="34" t="s">
        <v>47</v>
      </c>
      <c r="D37" s="53" t="s">
        <v>24</v>
      </c>
      <c r="E37" s="34" t="s">
        <v>15</v>
      </c>
      <c r="F37" s="35" t="s">
        <v>16</v>
      </c>
      <c r="G37" s="36">
        <f>H37+I37+J37+K37</f>
        <v>5870000</v>
      </c>
      <c r="H37" s="63">
        <v>75000</v>
      </c>
      <c r="I37" s="36">
        <v>5795000</v>
      </c>
      <c r="J37" s="65"/>
      <c r="K37" s="66"/>
      <c r="L37" s="9"/>
      <c r="M37" s="10"/>
      <c r="N37" s="10"/>
      <c r="O37" s="10"/>
      <c r="P37" s="10"/>
    </row>
    <row r="38" spans="1:16" x14ac:dyDescent="0.25">
      <c r="A38" s="28"/>
      <c r="B38" s="28" t="s">
        <v>23</v>
      </c>
      <c r="C38" s="28"/>
      <c r="D38" s="50" t="s">
        <v>25</v>
      </c>
      <c r="E38" s="28"/>
      <c r="F38" s="51"/>
      <c r="G38" s="52">
        <f>G37</f>
        <v>5870000</v>
      </c>
      <c r="H38" s="52">
        <f>H37</f>
        <v>75000</v>
      </c>
      <c r="I38" s="52">
        <f>I37</f>
        <v>5795000</v>
      </c>
      <c r="J38" s="32">
        <f>J37</f>
        <v>0</v>
      </c>
      <c r="K38" s="32">
        <f>K37</f>
        <v>0</v>
      </c>
      <c r="L38" s="9"/>
      <c r="M38" s="10"/>
      <c r="N38" s="10"/>
      <c r="O38" s="10"/>
      <c r="P38" s="10"/>
    </row>
    <row r="39" spans="1:16" s="3" customFormat="1" x14ac:dyDescent="0.25">
      <c r="A39" s="34" t="s">
        <v>26</v>
      </c>
      <c r="B39" s="34" t="s">
        <v>54</v>
      </c>
      <c r="C39" s="34" t="s">
        <v>13</v>
      </c>
      <c r="D39" s="53" t="s">
        <v>69</v>
      </c>
      <c r="E39" s="34" t="s">
        <v>15</v>
      </c>
      <c r="F39" s="35" t="s">
        <v>16</v>
      </c>
      <c r="G39" s="36">
        <f>SUM(H39:K39)</f>
        <v>37392.660000000003</v>
      </c>
      <c r="H39" s="36">
        <v>37392.660000000003</v>
      </c>
      <c r="I39" s="36"/>
      <c r="J39" s="25"/>
      <c r="K39" s="43"/>
      <c r="L39" s="9"/>
      <c r="M39" s="9"/>
      <c r="N39" s="9"/>
      <c r="O39" s="9"/>
      <c r="P39" s="9"/>
    </row>
    <row r="40" spans="1:16" ht="22.5" x14ac:dyDescent="0.25">
      <c r="A40" s="30"/>
      <c r="B40" s="22"/>
      <c r="C40" s="22" t="s">
        <v>13</v>
      </c>
      <c r="D40" s="21" t="s">
        <v>64</v>
      </c>
      <c r="E40" s="22" t="s">
        <v>15</v>
      </c>
      <c r="F40" s="23" t="s">
        <v>16</v>
      </c>
      <c r="G40" s="25">
        <f>SUM(H40:K40)</f>
        <v>42305.04</v>
      </c>
      <c r="H40" s="25">
        <v>26605.040000000001</v>
      </c>
      <c r="I40" s="25"/>
      <c r="J40" s="36">
        <v>15700</v>
      </c>
      <c r="K40" s="43"/>
      <c r="L40" s="9"/>
      <c r="M40" s="10"/>
      <c r="N40" s="10"/>
      <c r="O40" s="10"/>
      <c r="P40" s="10"/>
    </row>
    <row r="41" spans="1:16" x14ac:dyDescent="0.25">
      <c r="A41" s="54"/>
      <c r="B41" s="55">
        <v>92195</v>
      </c>
      <c r="C41" s="54"/>
      <c r="D41" s="55" t="s">
        <v>43</v>
      </c>
      <c r="E41" s="54"/>
      <c r="F41" s="55"/>
      <c r="G41" s="56">
        <f>SUM(G39:G40)</f>
        <v>79697.700000000012</v>
      </c>
      <c r="H41" s="56">
        <f t="shared" ref="H41:K41" si="3">SUM(H39:H40)</f>
        <v>63997.700000000004</v>
      </c>
      <c r="I41" s="56">
        <f t="shared" si="3"/>
        <v>0</v>
      </c>
      <c r="J41" s="57">
        <f t="shared" si="3"/>
        <v>15700</v>
      </c>
      <c r="K41" s="56">
        <f t="shared" si="3"/>
        <v>0</v>
      </c>
      <c r="L41" s="9"/>
      <c r="M41" s="10"/>
      <c r="N41" s="10"/>
      <c r="O41" s="10"/>
      <c r="P41" s="10"/>
    </row>
    <row r="42" spans="1:16" x14ac:dyDescent="0.25">
      <c r="A42" s="54"/>
      <c r="B42" s="54"/>
      <c r="C42" s="54"/>
      <c r="D42" s="55" t="s">
        <v>44</v>
      </c>
      <c r="E42" s="54"/>
      <c r="F42" s="55"/>
      <c r="G42" s="56">
        <f>G11+G14++G24+G28+G30+G34+G36+G38+G41+G26</f>
        <v>25838241.279999997</v>
      </c>
      <c r="H42" s="56">
        <f>H11+H14+H24+H28+H30+H34+H36+H38+H41+H26</f>
        <v>4951416.08</v>
      </c>
      <c r="I42" s="56">
        <f t="shared" ref="I42:K42" si="4">I11+I14++I24+I28+I30+I34+I36+I38+I41</f>
        <v>20861125.199999999</v>
      </c>
      <c r="J42" s="56">
        <f t="shared" si="4"/>
        <v>15700</v>
      </c>
      <c r="K42" s="56">
        <f t="shared" si="4"/>
        <v>0</v>
      </c>
      <c r="L42" s="9"/>
      <c r="M42" s="10"/>
      <c r="N42" s="10"/>
      <c r="O42" s="10"/>
      <c r="P42" s="10"/>
    </row>
    <row r="43" spans="1:16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/>
      <c r="M43" s="10"/>
      <c r="N43" s="10"/>
      <c r="O43" s="10"/>
      <c r="P43" s="10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6" x14ac:dyDescent="0.25">
      <c r="A45" s="2"/>
      <c r="B45" s="2"/>
      <c r="C45" s="2"/>
      <c r="D45" s="2"/>
      <c r="E45" s="2"/>
      <c r="F45" s="2"/>
      <c r="G45" s="64"/>
      <c r="H45" s="64"/>
      <c r="I45" s="64"/>
      <c r="J45" s="2"/>
      <c r="K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</sheetData>
  <mergeCells count="10">
    <mergeCell ref="O31:P31"/>
    <mergeCell ref="G7:G8"/>
    <mergeCell ref="H7:K7"/>
    <mergeCell ref="L31:N32"/>
    <mergeCell ref="D6:F6"/>
    <mergeCell ref="A7:A8"/>
    <mergeCell ref="B7:B8"/>
    <mergeCell ref="C7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zadania majątkowe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ibruszewska</dc:creator>
  <cp:lastModifiedBy>kochocka</cp:lastModifiedBy>
  <cp:lastPrinted>2024-11-12T07:52:48Z</cp:lastPrinted>
  <dcterms:created xsi:type="dcterms:W3CDTF">2015-06-05T18:19:34Z</dcterms:created>
  <dcterms:modified xsi:type="dcterms:W3CDTF">2024-11-15T14:04:33Z</dcterms:modified>
</cp:coreProperties>
</file>