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chocka\Desktop\UCHWAŁY ZARZĄDZENIA\2025\uchwał 28.10.2025\"/>
    </mc:Choice>
  </mc:AlternateContent>
  <xr:revisionPtr revIDLastSave="0" documentId="13_ncr:1_{C7481F8A-873F-4CDE-AAE5-AE0F184A6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dania majątkowe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J74" i="1"/>
  <c r="J40" i="1"/>
  <c r="J39" i="1"/>
  <c r="H40" i="1"/>
  <c r="H39" i="1"/>
  <c r="H36" i="1" l="1"/>
  <c r="H37" i="1"/>
  <c r="H38" i="1"/>
  <c r="H35" i="1"/>
  <c r="I11" i="1"/>
  <c r="H17" i="1"/>
  <c r="H71" i="1"/>
  <c r="I72" i="1"/>
  <c r="H54" i="1"/>
  <c r="H55" i="1" s="1"/>
  <c r="H56" i="1" s="1"/>
  <c r="I55" i="1"/>
  <c r="I56" i="1" s="1"/>
  <c r="J55" i="1"/>
  <c r="J56" i="1" s="1"/>
  <c r="I43" i="1"/>
  <c r="H42" i="1"/>
  <c r="H41" i="1"/>
  <c r="H43" i="1" l="1"/>
  <c r="H32" i="1"/>
  <c r="H29" i="1"/>
  <c r="H6" i="1"/>
  <c r="K72" i="1"/>
  <c r="H72" i="1"/>
  <c r="H73" i="1" s="1"/>
  <c r="I13" i="1"/>
  <c r="H13" i="1"/>
  <c r="H23" i="1"/>
  <c r="I14" i="1" l="1"/>
  <c r="I50" i="1"/>
  <c r="I18" i="1"/>
  <c r="H18" i="1"/>
  <c r="H49" i="1"/>
  <c r="I24" i="1"/>
  <c r="I16" i="1"/>
  <c r="H16" i="1"/>
  <c r="I66" i="1"/>
  <c r="I52" i="1"/>
  <c r="H51" i="1"/>
  <c r="H52" i="1" s="1"/>
  <c r="I25" i="1" l="1"/>
  <c r="I53" i="1"/>
  <c r="J50" i="1"/>
  <c r="J53" i="1" s="1"/>
  <c r="K50" i="1"/>
  <c r="K53" i="1" s="1"/>
  <c r="L50" i="1"/>
  <c r="L53" i="1" s="1"/>
  <c r="J24" i="1"/>
  <c r="J25" i="1" s="1"/>
  <c r="K24" i="1"/>
  <c r="K25" i="1" s="1"/>
  <c r="L24" i="1"/>
  <c r="L25" i="1" s="1"/>
  <c r="H48" i="1"/>
  <c r="H8" i="1"/>
  <c r="H9" i="1"/>
  <c r="H10" i="1"/>
  <c r="H7" i="1"/>
  <c r="J11" i="1"/>
  <c r="J14" i="1" s="1"/>
  <c r="K11" i="1"/>
  <c r="K14" i="1" s="1"/>
  <c r="L11" i="1"/>
  <c r="L14" i="1" s="1"/>
  <c r="I73" i="1"/>
  <c r="J72" i="1"/>
  <c r="J73" i="1" s="1"/>
  <c r="K73" i="1"/>
  <c r="L72" i="1"/>
  <c r="L73" i="1" s="1"/>
  <c r="H22" i="1"/>
  <c r="H20" i="1"/>
  <c r="H21" i="1"/>
  <c r="I30" i="1"/>
  <c r="I31" i="1" s="1"/>
  <c r="J30" i="1"/>
  <c r="J31" i="1" s="1"/>
  <c r="K30" i="1"/>
  <c r="K31" i="1" s="1"/>
  <c r="L30" i="1"/>
  <c r="L31" i="1" s="1"/>
  <c r="H30" i="1"/>
  <c r="H31" i="1" s="1"/>
  <c r="I33" i="1"/>
  <c r="I34" i="1" s="1"/>
  <c r="J33" i="1"/>
  <c r="J34" i="1" s="1"/>
  <c r="K33" i="1"/>
  <c r="K34" i="1" s="1"/>
  <c r="L33" i="1"/>
  <c r="L34" i="1" s="1"/>
  <c r="H33" i="1"/>
  <c r="H34" i="1" s="1"/>
  <c r="H65" i="1"/>
  <c r="H66" i="1" s="1"/>
  <c r="J66" i="1"/>
  <c r="K66" i="1"/>
  <c r="L66" i="1"/>
  <c r="I27" i="1"/>
  <c r="I28" i="1" s="1"/>
  <c r="J27" i="1"/>
  <c r="J28" i="1" s="1"/>
  <c r="K27" i="1"/>
  <c r="K28" i="1" s="1"/>
  <c r="L27" i="1"/>
  <c r="L28" i="1" s="1"/>
  <c r="H27" i="1"/>
  <c r="H28" i="1" s="1"/>
  <c r="H24" i="1" l="1"/>
  <c r="H25" i="1" s="1"/>
  <c r="H11" i="1"/>
  <c r="H14" i="1" s="1"/>
  <c r="I63" i="1"/>
  <c r="I67" i="1" s="1"/>
  <c r="H63" i="1"/>
  <c r="H67" i="1" s="1"/>
  <c r="J63" i="1" l="1"/>
  <c r="J67" i="1" s="1"/>
  <c r="K63" i="1"/>
  <c r="K67" i="1" s="1"/>
  <c r="L63" i="1"/>
  <c r="L67" i="1" s="1"/>
  <c r="H47" i="1"/>
  <c r="L45" i="1"/>
  <c r="L46" i="1" s="1"/>
  <c r="K45" i="1"/>
  <c r="K46" i="1" s="1"/>
  <c r="K74" i="1" s="1"/>
  <c r="J45" i="1"/>
  <c r="J46" i="1" s="1"/>
  <c r="I45" i="1"/>
  <c r="I46" i="1" s="1"/>
  <c r="I74" i="1" s="1"/>
  <c r="H44" i="1"/>
  <c r="H45" i="1" s="1"/>
  <c r="H46" i="1" s="1"/>
  <c r="H50" i="1" l="1"/>
  <c r="H53" i="1" s="1"/>
  <c r="L74" i="1"/>
</calcChain>
</file>

<file path=xl/sharedStrings.xml><?xml version="1.0" encoding="utf-8"?>
<sst xmlns="http://schemas.openxmlformats.org/spreadsheetml/2006/main" count="269" uniqueCount="129">
  <si>
    <t>Dział</t>
  </si>
  <si>
    <t>Rozdział</t>
  </si>
  <si>
    <t>§</t>
  </si>
  <si>
    <t>Nazwa zadania</t>
  </si>
  <si>
    <t>w tym:</t>
  </si>
  <si>
    <t>Środki własne budżetowe</t>
  </si>
  <si>
    <t>inne źródła</t>
  </si>
  <si>
    <t xml:space="preserve">inne źródła finansowania </t>
  </si>
  <si>
    <t>Środki unijne</t>
  </si>
  <si>
    <t>801</t>
  </si>
  <si>
    <t>80101</t>
  </si>
  <si>
    <t>6050</t>
  </si>
  <si>
    <t xml:space="preserve">Budowa boisk sportowych wraz z rozbudową sali gimnastycznej przy Szkole Podstawowej  w Sokołach </t>
  </si>
  <si>
    <t>2024</t>
  </si>
  <si>
    <t>Urząd Gminy</t>
  </si>
  <si>
    <t>Szkoły podstawowe</t>
  </si>
  <si>
    <t>010</t>
  </si>
  <si>
    <t>01043</t>
  </si>
  <si>
    <t>Budowa sieci wodociągowej na terenie gminy Sokoły</t>
  </si>
  <si>
    <t>Infrastruktura wodociągowa wsi</t>
  </si>
  <si>
    <t>900</t>
  </si>
  <si>
    <t>921</t>
  </si>
  <si>
    <t>6060</t>
  </si>
  <si>
    <t>600</t>
  </si>
  <si>
    <t>60016</t>
  </si>
  <si>
    <t>Drogi publiczne gminne</t>
  </si>
  <si>
    <t>754</t>
  </si>
  <si>
    <t>75412</t>
  </si>
  <si>
    <t>Rozbudowa, przebudowa i nadbudowa budynku strażnicy OSP w Bruszewie</t>
  </si>
  <si>
    <t>Pozostała działalność</t>
  </si>
  <si>
    <t>Łącznie wydatki majątkowe</t>
  </si>
  <si>
    <t>6050   6370</t>
  </si>
  <si>
    <t>Ochotnicze straże pożarne</t>
  </si>
  <si>
    <t>6050     6100</t>
  </si>
  <si>
    <t>90004</t>
  </si>
  <si>
    <t>Utrzymanie zieleni w miastach i gminach</t>
  </si>
  <si>
    <t>90015</t>
  </si>
  <si>
    <t>Oświetlenie ulic, placów i dróg</t>
  </si>
  <si>
    <t>92195</t>
  </si>
  <si>
    <t>75404</t>
  </si>
  <si>
    <t>6170</t>
  </si>
  <si>
    <t>jednostka organizacyjna realizujaca zadanie</t>
  </si>
  <si>
    <t xml:space="preserve">Rok zakończenia </t>
  </si>
  <si>
    <t>Wpłata na fundusz celowy Policji - realizacja zadań w zakresie bezpieczeństwa mieszkańców gminy - dofinansowanie zakupu pojazdu służbowego</t>
  </si>
  <si>
    <t>2025</t>
  </si>
  <si>
    <t>Zakup traktorka ogrodowego Husqvarna TC 112 - kosiarki spalinowej - Fundusz sołecki wsi Bruszewo-Borkowizna</t>
  </si>
  <si>
    <t>Zakup kosiarki do poboczy o szerokości 165 cm na wysięgniku, podpinaną do tyłu ciągnika (napędzana na wał odbioru mocy) - Fundusz sołecki wsi Idźki-Wykno</t>
  </si>
  <si>
    <t>Budowa placu zabaw i jego ogrodzenia na działkach 38/19 i 37/1 - Fundusz sołecki wsi Jeńki</t>
  </si>
  <si>
    <t>Rozbudowa placu zabaw na części działek 81, 80/1 i 80/2 - Fundusz sołecki wsi Nowe Racibory</t>
  </si>
  <si>
    <t>2026</t>
  </si>
  <si>
    <t>Środki wynikające z planu na 2025 r. ogółem</t>
  </si>
  <si>
    <t xml:space="preserve">6050   </t>
  </si>
  <si>
    <t>Rozbudowa drogi gminnej nr 106391B w miejscowości Kruszewo-Brodowo</t>
  </si>
  <si>
    <t>70005</t>
  </si>
  <si>
    <t>700</t>
  </si>
  <si>
    <t xml:space="preserve">Zakup działki celem powiększenia terenu Szkoły Podstawowej w Sokołach </t>
  </si>
  <si>
    <t xml:space="preserve">Wymiana opraw oświetleniowych na terenie gminy Sokoły </t>
  </si>
  <si>
    <t>75023</t>
  </si>
  <si>
    <t>Urzędy gmin (miast i miast na prawach powiatu)</t>
  </si>
  <si>
    <t>72095</t>
  </si>
  <si>
    <t>750</t>
  </si>
  <si>
    <t>720</t>
  </si>
  <si>
    <t>Cyberbezpieczny Samorząd</t>
  </si>
  <si>
    <t>Gospodarka gruntami i nieruchomościami</t>
  </si>
  <si>
    <t>Komendy Wojewódzkie Policji</t>
  </si>
  <si>
    <t>Opracowanie dokumentacji projektowej na przebudowę i rozbudowę ul. Żytniej i Leśnej w Sokołach wraz z infrastrukturą techniczną</t>
  </si>
  <si>
    <t xml:space="preserve">Opracowanie dokumentacji projektowej na przebudowę oczyszczalni ścieków w Sokołach </t>
  </si>
  <si>
    <t>Opracowanie dokumentacji projektowej na budowę stacji uzdatniania wody w Krzyżewie</t>
  </si>
  <si>
    <t>Remont drogi gminnej nr 106390B w miejscowości Kruszewo-Brodowo - Idźki Średnie</t>
  </si>
  <si>
    <t>Bezpieczeństwo publiczne i ochrona przeciwpożarowa</t>
  </si>
  <si>
    <t>Szkoła Podstawowa w Sokołach</t>
  </si>
  <si>
    <t>Rolnictwo i łowiectwo</t>
  </si>
  <si>
    <t>Transport i łączność</t>
  </si>
  <si>
    <t>Gospodarka mieszkaniowa</t>
  </si>
  <si>
    <t>Informatyka</t>
  </si>
  <si>
    <t>Administracja publiczna</t>
  </si>
  <si>
    <t>Gospodarka komunalna i ochrona środowiska</t>
  </si>
  <si>
    <t>Kultura i ochrona dziedzictwa narodowego</t>
  </si>
  <si>
    <t>Rozbiórka budynku po starej remizie znajdującej się na działce nr 34/33 - Fundusz sołecki wsi Roszki Leśne</t>
  </si>
  <si>
    <t>Postawienie dwóch  lamp solarnych ze słupami - Fundusz sołecki wsi Kruszewo-Głąby</t>
  </si>
  <si>
    <t>Zakup zamiatarki drogowej ze zbiornikiem o szerokości 2,40 m firmy MetalTechnik oraz wykaszarki spalinowej STIHL o mocy 3 KM - Fundusz sołecki wsi Truskolasy-Olszyna</t>
  </si>
  <si>
    <t>Zakup pługa hydrualicznego do śniegu szer. 2,6 m i balastu (obciążnika) 1000 kg - Fundusz sołecki wsi Truskolasy-Niwisko</t>
  </si>
  <si>
    <t>Zakup rębaka do ciągnika, do cięcia gałęzi z taśmociągiem 3m i wałka WOM ze sprzęgłęm ciernym oraz kołem zamachowym - Fundusz sołecki wsi Roszki-Sączki</t>
  </si>
  <si>
    <t xml:space="preserve">Rozbudowa, przebudowa i remonty dróg gminnych na terenie gminy Sokoły </t>
  </si>
  <si>
    <t xml:space="preserve">Opracowanie dokumentacji projektowej na przebudowę stacji uzdatniania wody w miejscowości Bruszewo i Jeńki </t>
  </si>
  <si>
    <t>Opracowanie dokumentacji projektowej na budowę kanalizacji sanitarnej na terenie gminy Sokoły (Bruszewo, Nowe Racibory)</t>
  </si>
  <si>
    <t>Zakup pługu do śniegu i nowej tablicy infromacyjnej wolnostojącej - Fundusz sołecki wsi Mojsiki</t>
  </si>
  <si>
    <t>Doposażenie (zakup sprzętu kuchennego i urządzeń) oraz dostosowanie kuchni i stołówki w celu przygotowywania i wydawania pełnych obiadów dla uczniów szkoły Podstawowej w Sokołach)</t>
  </si>
  <si>
    <t>80148</t>
  </si>
  <si>
    <t>Stołówki szkolne i przedszkolne</t>
  </si>
  <si>
    <t>Opracowanie dokumentacji projektowej oraz audytu energetycznego Szkoły Podstawowej w Sokołach</t>
  </si>
  <si>
    <t xml:space="preserve">  </t>
  </si>
  <si>
    <t>60013</t>
  </si>
  <si>
    <t>6300</t>
  </si>
  <si>
    <t>Remont drogi dla pieszych w miejscowości Truskolasy-Lachy, chodnik w ciągu DW 671</t>
  </si>
  <si>
    <t>Drogi publiczne wojewódzkie</t>
  </si>
  <si>
    <t>60014</t>
  </si>
  <si>
    <t>Termomodernizacja budynku Szkoły Podstawowej w Sokołach</t>
  </si>
  <si>
    <t xml:space="preserve">Remont drogi powiatowej nr 2065B na odcinku Dworaki-Staśki-Sokoły </t>
  </si>
  <si>
    <t>2028</t>
  </si>
  <si>
    <t>Drogi publiczne powiatowe</t>
  </si>
  <si>
    <t>6230</t>
  </si>
  <si>
    <t>Dofinansowanie do przydomowych oczyszczalni ścieków</t>
  </si>
  <si>
    <t>6370 6050</t>
  </si>
  <si>
    <t xml:space="preserve">6050 </t>
  </si>
  <si>
    <t>01044</t>
  </si>
  <si>
    <t>Infrastruktura sanitacyjna wsi</t>
  </si>
  <si>
    <t>Opracowanie dokumentacji projektowej na rozbudowę i przebudowę drogi gminnej w miejscowości Idźki Młynowskie</t>
  </si>
  <si>
    <t>Remont placu zabaw położonego pod adresem Perki-Karpie 1 na działce nr 10, obręb Perki-Lachy, gmina Sokoły - dofinansowane w ramach "Programu odnowy wsi województwa podlaskiego - Kreatywna wieś"</t>
  </si>
  <si>
    <t xml:space="preserve">Opracowanie dokumentacji projektowej na dostosowanie budynku Urzędu Gminy Sokoły dla osób niepełnosprawnych, częściowe zagospodarowanie terenu przy budynku oraz opracowanie audytu energetycznego. </t>
  </si>
  <si>
    <t>6057 6059</t>
  </si>
  <si>
    <t>855</t>
  </si>
  <si>
    <t>85516</t>
  </si>
  <si>
    <t>System opieki nad dziećmi do lat 3</t>
  </si>
  <si>
    <t>Rodzina</t>
  </si>
  <si>
    <t>Modernizacja placu zabaw Klubu Dziecięcego w Sokołach, znajdującego się na działce nr 90/1, obręb Sokoły S</t>
  </si>
  <si>
    <t>Rok rozpoczęcia</t>
  </si>
  <si>
    <t xml:space="preserve">  Wykaz zadań majątkowych i środków na ich realizację w 2025 roku</t>
  </si>
  <si>
    <t>Oświata i wychowanie</t>
  </si>
  <si>
    <t>Wpłata na fundusz celowy Policji - realizacja zadań w zakresie bezpieczeństwa mieszkańców gminy - dofinansowanie zakupu sprzętu informatycznego oraz materiałów na potrzeby Komendy Powiatowej Policji</t>
  </si>
  <si>
    <t>752</t>
  </si>
  <si>
    <t>75295</t>
  </si>
  <si>
    <t>zakup i montaż monitoringu w 4 stacjach uzdatniania wody na tereni gminy Sokoły</t>
  </si>
  <si>
    <t>agregat prądotwórczy 60kV</t>
  </si>
  <si>
    <t xml:space="preserve">2025 </t>
  </si>
  <si>
    <t>kontener mieszkalny 12x3 m - 2 sztuki</t>
  </si>
  <si>
    <t>cysterna do wody pitnej o pojemności 5 tys. litrów</t>
  </si>
  <si>
    <t>Obrona narodowa</t>
  </si>
  <si>
    <t>Załącznik nr 3 do uchwały nr XIII/81/2025 Rady Gminy Sokoły z dnia 28 października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</si>
</sst>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Arial CE"/>
      <charset val="238"/>
    </font>
    <font>
      <b/>
      <sz val="8"/>
      <color rgb="FFFF000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rgb="FF00B05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49" fontId="10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4" fontId="9" fillId="0" borderId="2" xfId="0" applyNumberFormat="1" applyFont="1" applyBorder="1" applyAlignment="1">
      <alignment horizontal="right" vertical="center" wrapText="1"/>
    </xf>
    <xf numFmtId="0" fontId="14" fillId="0" borderId="0" xfId="0" applyFont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4" fontId="10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/>
    <xf numFmtId="3" fontId="6" fillId="0" borderId="6" xfId="0" applyNumberFormat="1" applyFont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8" fillId="0" borderId="0" xfId="0" applyFont="1"/>
    <xf numFmtId="0" fontId="19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4" fontId="10" fillId="0" borderId="2" xfId="0" applyNumberFormat="1" applyFont="1" applyBorder="1"/>
    <xf numFmtId="49" fontId="1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/>
    <xf numFmtId="4" fontId="10" fillId="0" borderId="3" xfId="0" applyNumberFormat="1" applyFont="1" applyBorder="1"/>
    <xf numFmtId="0" fontId="8" fillId="0" borderId="2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/>
    </xf>
    <xf numFmtId="4" fontId="10" fillId="0" borderId="18" xfId="0" applyNumberFormat="1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0" xfId="0" applyFont="1" applyBorder="1" applyAlignment="1">
      <alignment horizontal="center"/>
    </xf>
    <xf numFmtId="3" fontId="6" fillId="0" borderId="21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/>
    <xf numFmtId="0" fontId="6" fillId="0" borderId="25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16" fillId="2" borderId="26" xfId="0" applyNumberFormat="1" applyFont="1" applyFill="1" applyBorder="1" applyAlignment="1">
      <alignment horizontal="center" vertical="center" wrapText="1"/>
    </xf>
    <xf numFmtId="49" fontId="17" fillId="2" borderId="26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17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right" vertical="center" wrapText="1"/>
    </xf>
    <xf numFmtId="0" fontId="15" fillId="0" borderId="0" xfId="0" applyFont="1"/>
    <xf numFmtId="4" fontId="12" fillId="0" borderId="3" xfId="0" applyNumberFormat="1" applyFont="1" applyBorder="1" applyAlignment="1">
      <alignment horizontal="right" vertical="center" wrapText="1"/>
    </xf>
    <xf numFmtId="0" fontId="20" fillId="0" borderId="0" xfId="0" applyFont="1"/>
    <xf numFmtId="4" fontId="6" fillId="0" borderId="2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13" fillId="0" borderId="0" xfId="0" applyFont="1"/>
    <xf numFmtId="0" fontId="22" fillId="0" borderId="0" xfId="0" applyFont="1"/>
    <xf numFmtId="0" fontId="1" fillId="0" borderId="0" xfId="0" applyFont="1"/>
    <xf numFmtId="0" fontId="13" fillId="0" borderId="2" xfId="0" applyFont="1" applyBorder="1" applyAlignment="1">
      <alignment horizontal="center" vertical="center" wrapText="1"/>
    </xf>
    <xf numFmtId="0" fontId="5" fillId="0" borderId="0" xfId="0" applyFont="1"/>
    <xf numFmtId="0" fontId="23" fillId="0" borderId="0" xfId="0" applyFont="1"/>
    <xf numFmtId="49" fontId="21" fillId="0" borderId="4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 vertical="center"/>
    </xf>
    <xf numFmtId="0" fontId="9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164" fontId="27" fillId="0" borderId="0" xfId="0" applyNumberFormat="1" applyFont="1" applyAlignment="1">
      <alignment horizontal="center" vertical="center"/>
    </xf>
    <xf numFmtId="0" fontId="28" fillId="0" borderId="0" xfId="0" applyFont="1"/>
    <xf numFmtId="49" fontId="29" fillId="0" borderId="4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center" vertical="center" wrapText="1"/>
    </xf>
    <xf numFmtId="3" fontId="29" fillId="0" borderId="3" xfId="0" applyNumberFormat="1" applyFont="1" applyBorder="1" applyAlignment="1">
      <alignment horizontal="center" vertical="center" wrapText="1"/>
    </xf>
    <xf numFmtId="0" fontId="29" fillId="0" borderId="0" xfId="0" applyFont="1"/>
    <xf numFmtId="4" fontId="29" fillId="0" borderId="3" xfId="0" applyNumberFormat="1" applyFont="1" applyBorder="1" applyAlignment="1">
      <alignment horizontal="right" vertical="center" wrapText="1"/>
    </xf>
    <xf numFmtId="4" fontId="31" fillId="0" borderId="2" xfId="0" applyNumberFormat="1" applyFont="1" applyBorder="1" applyAlignment="1">
      <alignment horizontal="right" vertical="center" wrapText="1"/>
    </xf>
    <xf numFmtId="4" fontId="31" fillId="0" borderId="3" xfId="0" applyNumberFormat="1" applyFont="1" applyBorder="1" applyAlignment="1">
      <alignment horizontal="right" vertical="center" wrapText="1"/>
    </xf>
    <xf numFmtId="0" fontId="30" fillId="0" borderId="0" xfId="0" applyFont="1"/>
    <xf numFmtId="0" fontId="7" fillId="0" borderId="0" xfId="0" applyFont="1" applyAlignment="1">
      <alignment horizont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49" fontId="21" fillId="0" borderId="26" xfId="0" applyNumberFormat="1" applyFont="1" applyBorder="1" applyAlignment="1">
      <alignment horizontal="center" vertical="center" wrapText="1"/>
    </xf>
    <xf numFmtId="49" fontId="21" fillId="0" borderId="2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49" fontId="21" fillId="0" borderId="2" xfId="0" applyNumberFormat="1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6"/>
  <sheetViews>
    <sheetView tabSelected="1" zoomScale="140" zoomScaleNormal="140" workbookViewId="0">
      <pane ySplit="4" topLeftCell="A68" activePane="bottomLeft" state="frozen"/>
      <selection pane="bottomLeft" activeCell="H76" sqref="H76"/>
    </sheetView>
  </sheetViews>
  <sheetFormatPr defaultRowHeight="15" x14ac:dyDescent="0.25"/>
  <cols>
    <col min="4" max="4" width="56.7109375" customWidth="1"/>
    <col min="5" max="6" width="10.7109375" customWidth="1"/>
    <col min="7" max="7" width="12.140625" customWidth="1"/>
    <col min="8" max="8" width="16.140625" customWidth="1"/>
    <col min="9" max="9" width="18.85546875" customWidth="1"/>
    <col min="10" max="10" width="14.28515625" bestFit="1" customWidth="1"/>
    <col min="11" max="11" width="10.140625" customWidth="1"/>
    <col min="12" max="12" width="10.28515625" customWidth="1"/>
  </cols>
  <sheetData>
    <row r="1" spans="1:18" x14ac:dyDescent="0.25">
      <c r="H1" s="103"/>
      <c r="I1" s="5" t="s">
        <v>128</v>
      </c>
      <c r="J1" s="5"/>
      <c r="K1" s="5"/>
    </row>
    <row r="2" spans="1:18" ht="16.5" thickBot="1" x14ac:dyDescent="0.3">
      <c r="A2" s="151" t="s">
        <v>117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4"/>
      <c r="N2" s="16"/>
      <c r="O2" s="16"/>
      <c r="P2" s="16"/>
      <c r="Q2" s="16"/>
      <c r="R2" s="17"/>
    </row>
    <row r="3" spans="1:18" ht="23.25" customHeight="1" x14ac:dyDescent="0.25">
      <c r="A3" s="152" t="s">
        <v>0</v>
      </c>
      <c r="B3" s="154" t="s">
        <v>1</v>
      </c>
      <c r="C3" s="145" t="s">
        <v>2</v>
      </c>
      <c r="D3" s="145" t="s">
        <v>3</v>
      </c>
      <c r="E3" s="145" t="s">
        <v>116</v>
      </c>
      <c r="F3" s="145" t="s">
        <v>42</v>
      </c>
      <c r="G3" s="145" t="s">
        <v>41</v>
      </c>
      <c r="H3" s="145" t="s">
        <v>50</v>
      </c>
      <c r="I3" s="147" t="s">
        <v>4</v>
      </c>
      <c r="J3" s="147"/>
      <c r="K3" s="147"/>
      <c r="L3" s="148"/>
      <c r="M3" s="4"/>
      <c r="N3" s="16"/>
      <c r="O3" s="16"/>
      <c r="P3" s="16"/>
      <c r="Q3" s="16"/>
      <c r="R3" s="17"/>
    </row>
    <row r="4" spans="1:18" ht="39.75" customHeight="1" thickBot="1" x14ac:dyDescent="0.3">
      <c r="A4" s="153"/>
      <c r="B4" s="155"/>
      <c r="C4" s="146"/>
      <c r="D4" s="146"/>
      <c r="E4" s="146"/>
      <c r="F4" s="146"/>
      <c r="G4" s="146"/>
      <c r="H4" s="146"/>
      <c r="I4" s="48" t="s">
        <v>5</v>
      </c>
      <c r="J4" s="48" t="s">
        <v>6</v>
      </c>
      <c r="K4" s="48" t="s">
        <v>7</v>
      </c>
      <c r="L4" s="49" t="s">
        <v>8</v>
      </c>
      <c r="M4" s="4"/>
      <c r="N4" s="16"/>
      <c r="O4" s="16"/>
      <c r="P4" s="16"/>
      <c r="Q4" s="16"/>
      <c r="R4" s="17"/>
    </row>
    <row r="5" spans="1:18" ht="16.5" thickTop="1" x14ac:dyDescent="0.25">
      <c r="A5" s="80">
        <v>1</v>
      </c>
      <c r="B5" s="70">
        <v>2</v>
      </c>
      <c r="C5" s="46">
        <v>3</v>
      </c>
      <c r="D5" s="47">
        <v>4</v>
      </c>
      <c r="E5" s="150">
        <v>5</v>
      </c>
      <c r="F5" s="150"/>
      <c r="G5" s="47">
        <v>6</v>
      </c>
      <c r="H5" s="47">
        <v>7</v>
      </c>
      <c r="I5" s="46">
        <v>8</v>
      </c>
      <c r="J5" s="47">
        <v>9</v>
      </c>
      <c r="K5" s="47">
        <v>10</v>
      </c>
      <c r="L5" s="51">
        <v>11</v>
      </c>
      <c r="M5" s="4"/>
      <c r="N5" s="16"/>
      <c r="O5" s="16"/>
      <c r="P5" s="16"/>
      <c r="Q5" s="16"/>
      <c r="R5" s="17"/>
    </row>
    <row r="6" spans="1:18" ht="18" customHeight="1" x14ac:dyDescent="0.25">
      <c r="A6" s="81" t="s">
        <v>16</v>
      </c>
      <c r="B6" s="71" t="s">
        <v>17</v>
      </c>
      <c r="C6" s="9" t="s">
        <v>103</v>
      </c>
      <c r="D6" s="42" t="s">
        <v>18</v>
      </c>
      <c r="E6" s="9" t="s">
        <v>13</v>
      </c>
      <c r="F6" s="9" t="s">
        <v>44</v>
      </c>
      <c r="G6" s="10" t="s">
        <v>14</v>
      </c>
      <c r="H6" s="11">
        <f>J6+I6</f>
        <v>680204.33</v>
      </c>
      <c r="I6" s="11">
        <v>45000</v>
      </c>
      <c r="J6" s="11">
        <v>635204.32999999996</v>
      </c>
      <c r="K6" s="12"/>
      <c r="L6" s="33"/>
      <c r="M6" s="4"/>
      <c r="N6" s="16"/>
      <c r="O6" s="101"/>
      <c r="P6" s="101"/>
      <c r="Q6" s="101"/>
      <c r="R6" s="18"/>
    </row>
    <row r="7" spans="1:18" ht="22.5" x14ac:dyDescent="0.25">
      <c r="A7" s="81"/>
      <c r="B7" s="71"/>
      <c r="C7" s="9" t="s">
        <v>11</v>
      </c>
      <c r="D7" s="42" t="s">
        <v>85</v>
      </c>
      <c r="E7" s="9" t="s">
        <v>44</v>
      </c>
      <c r="F7" s="9"/>
      <c r="G7" s="10" t="s">
        <v>14</v>
      </c>
      <c r="H7" s="11">
        <f>I7</f>
        <v>200000</v>
      </c>
      <c r="I7" s="11">
        <v>200000</v>
      </c>
      <c r="J7" s="11"/>
      <c r="K7" s="12"/>
      <c r="L7" s="33"/>
      <c r="M7" s="4"/>
      <c r="N7" s="16"/>
      <c r="O7" s="41"/>
      <c r="P7" s="41"/>
      <c r="Q7" s="41"/>
      <c r="R7" s="18"/>
    </row>
    <row r="8" spans="1:18" s="118" customFormat="1" ht="22.5" x14ac:dyDescent="0.25">
      <c r="A8" s="81"/>
      <c r="B8" s="71"/>
      <c r="C8" s="9" t="s">
        <v>11</v>
      </c>
      <c r="D8" s="42" t="s">
        <v>66</v>
      </c>
      <c r="E8" s="9" t="s">
        <v>44</v>
      </c>
      <c r="F8" s="9"/>
      <c r="G8" s="10" t="s">
        <v>14</v>
      </c>
      <c r="H8" s="11">
        <f t="shared" ref="H8:H10" si="0">I8</f>
        <v>195000</v>
      </c>
      <c r="I8" s="11">
        <v>195000</v>
      </c>
      <c r="J8" s="11"/>
      <c r="K8" s="125"/>
      <c r="L8" s="53"/>
      <c r="M8" s="121"/>
      <c r="N8" s="126"/>
      <c r="O8" s="127"/>
      <c r="P8" s="127"/>
      <c r="Q8" s="127"/>
      <c r="R8" s="128"/>
    </row>
    <row r="9" spans="1:18" s="133" customFormat="1" ht="22.5" x14ac:dyDescent="0.25">
      <c r="A9" s="88"/>
      <c r="B9" s="76"/>
      <c r="C9" s="9" t="s">
        <v>11</v>
      </c>
      <c r="D9" s="42" t="s">
        <v>84</v>
      </c>
      <c r="E9" s="9" t="s">
        <v>44</v>
      </c>
      <c r="F9" s="9"/>
      <c r="G9" s="10" t="s">
        <v>14</v>
      </c>
      <c r="H9" s="11">
        <f t="shared" si="0"/>
        <v>254000</v>
      </c>
      <c r="I9" s="11">
        <v>254000</v>
      </c>
      <c r="J9" s="15"/>
      <c r="K9" s="12"/>
      <c r="L9" s="33"/>
      <c r="M9" s="129"/>
      <c r="N9" s="130"/>
      <c r="O9" s="131"/>
      <c r="P9" s="131"/>
      <c r="Q9" s="131"/>
      <c r="R9" s="132"/>
    </row>
    <row r="10" spans="1:18" ht="22.5" x14ac:dyDescent="0.25">
      <c r="A10" s="81"/>
      <c r="B10" s="71"/>
      <c r="C10" s="9" t="s">
        <v>11</v>
      </c>
      <c r="D10" s="42" t="s">
        <v>67</v>
      </c>
      <c r="E10" s="9" t="s">
        <v>44</v>
      </c>
      <c r="F10" s="9"/>
      <c r="G10" s="10" t="s">
        <v>14</v>
      </c>
      <c r="H10" s="11">
        <f t="shared" si="0"/>
        <v>150000</v>
      </c>
      <c r="I10" s="11">
        <v>150000</v>
      </c>
      <c r="J10" s="11"/>
      <c r="K10" s="12"/>
      <c r="L10" s="33"/>
      <c r="M10" s="4"/>
      <c r="N10" s="16"/>
      <c r="O10" s="41"/>
      <c r="P10" s="41"/>
      <c r="Q10" s="41"/>
      <c r="R10" s="18"/>
    </row>
    <row r="11" spans="1:18" x14ac:dyDescent="0.25">
      <c r="A11" s="82"/>
      <c r="B11" s="72" t="s">
        <v>17</v>
      </c>
      <c r="C11" s="6"/>
      <c r="D11" s="56" t="s">
        <v>19</v>
      </c>
      <c r="E11" s="6"/>
      <c r="F11" s="6"/>
      <c r="G11" s="7"/>
      <c r="H11" s="8">
        <f>SUM(H6:H10)</f>
        <v>1479204.33</v>
      </c>
      <c r="I11" s="8">
        <f>SUM(I6:I10)</f>
        <v>844000</v>
      </c>
      <c r="J11" s="8">
        <f>SUM(J6:J10)</f>
        <v>635204.32999999996</v>
      </c>
      <c r="K11" s="8">
        <f t="shared" ref="K11:L11" si="1">SUM(K6:K10)</f>
        <v>0</v>
      </c>
      <c r="L11" s="25">
        <f t="shared" si="1"/>
        <v>0</v>
      </c>
      <c r="M11" s="4"/>
      <c r="N11" s="5"/>
      <c r="O11" s="5"/>
      <c r="P11" s="5"/>
      <c r="Q11" s="5"/>
    </row>
    <row r="12" spans="1:18" x14ac:dyDescent="0.25">
      <c r="A12" s="106" t="s">
        <v>16</v>
      </c>
      <c r="B12" s="107" t="s">
        <v>105</v>
      </c>
      <c r="C12" s="108" t="s">
        <v>101</v>
      </c>
      <c r="D12" s="108" t="s">
        <v>102</v>
      </c>
      <c r="E12" s="108" t="s">
        <v>44</v>
      </c>
      <c r="F12" s="108"/>
      <c r="G12" s="109" t="s">
        <v>14</v>
      </c>
      <c r="H12" s="110">
        <v>55000</v>
      </c>
      <c r="I12" s="110">
        <v>55000</v>
      </c>
      <c r="J12" s="104"/>
      <c r="K12" s="104"/>
      <c r="L12" s="105"/>
      <c r="M12" s="4"/>
      <c r="N12" s="5"/>
      <c r="O12" s="5"/>
      <c r="P12" s="5"/>
      <c r="Q12" s="5"/>
    </row>
    <row r="13" spans="1:18" x14ac:dyDescent="0.25">
      <c r="A13" s="106"/>
      <c r="B13" s="107" t="s">
        <v>105</v>
      </c>
      <c r="C13" s="108"/>
      <c r="D13" s="111" t="s">
        <v>106</v>
      </c>
      <c r="E13" s="108"/>
      <c r="F13" s="108"/>
      <c r="G13" s="109"/>
      <c r="H13" s="112">
        <f>H12</f>
        <v>55000</v>
      </c>
      <c r="I13" s="112">
        <f>I12</f>
        <v>55000</v>
      </c>
      <c r="J13" s="104"/>
      <c r="K13" s="104"/>
      <c r="L13" s="105"/>
      <c r="M13" s="4"/>
      <c r="N13" s="5"/>
      <c r="O13" s="5"/>
      <c r="P13" s="5"/>
      <c r="Q13" s="5"/>
    </row>
    <row r="14" spans="1:18" x14ac:dyDescent="0.25">
      <c r="A14" s="82" t="s">
        <v>16</v>
      </c>
      <c r="B14" s="72"/>
      <c r="C14" s="6"/>
      <c r="D14" s="56" t="s">
        <v>71</v>
      </c>
      <c r="E14" s="6"/>
      <c r="F14" s="6"/>
      <c r="G14" s="7"/>
      <c r="H14" s="8">
        <f>H11+H13</f>
        <v>1534204.33</v>
      </c>
      <c r="I14" s="8">
        <f>I11+I13</f>
        <v>899000</v>
      </c>
      <c r="J14" s="8">
        <f t="shared" ref="J14:L14" si="2">J11</f>
        <v>635204.32999999996</v>
      </c>
      <c r="K14" s="8">
        <f t="shared" si="2"/>
        <v>0</v>
      </c>
      <c r="L14" s="25">
        <f t="shared" si="2"/>
        <v>0</v>
      </c>
      <c r="M14" s="4"/>
      <c r="N14" s="5"/>
      <c r="O14" s="5"/>
      <c r="P14" s="5"/>
      <c r="Q14" s="5"/>
    </row>
    <row r="15" spans="1:18" ht="22.5" x14ac:dyDescent="0.25">
      <c r="A15" s="81" t="s">
        <v>23</v>
      </c>
      <c r="B15" s="71" t="s">
        <v>92</v>
      </c>
      <c r="C15" s="9">
        <v>6300</v>
      </c>
      <c r="D15" s="22" t="s">
        <v>94</v>
      </c>
      <c r="E15" s="9" t="s">
        <v>44</v>
      </c>
      <c r="F15" s="9" t="s">
        <v>44</v>
      </c>
      <c r="G15" s="10"/>
      <c r="H15" s="11">
        <v>230000</v>
      </c>
      <c r="I15" s="11">
        <v>230000</v>
      </c>
      <c r="J15" s="21"/>
      <c r="K15" s="8"/>
      <c r="L15" s="25"/>
      <c r="M15" s="4"/>
      <c r="N15" s="5"/>
      <c r="O15" s="5"/>
      <c r="P15" s="5"/>
      <c r="Q15" s="5"/>
    </row>
    <row r="16" spans="1:18" x14ac:dyDescent="0.25">
      <c r="A16" s="87"/>
      <c r="B16" s="75" t="s">
        <v>92</v>
      </c>
      <c r="C16" s="19"/>
      <c r="D16" s="97" t="s">
        <v>95</v>
      </c>
      <c r="E16" s="19"/>
      <c r="F16" s="19"/>
      <c r="G16" s="20"/>
      <c r="H16" s="21">
        <f>H15</f>
        <v>230000</v>
      </c>
      <c r="I16" s="21">
        <f>I15</f>
        <v>230000</v>
      </c>
      <c r="J16" s="21"/>
      <c r="K16" s="8"/>
      <c r="L16" s="25"/>
      <c r="M16" s="4"/>
      <c r="N16" s="5"/>
      <c r="O16" s="5"/>
      <c r="P16" s="5"/>
      <c r="Q16" s="5"/>
    </row>
    <row r="17" spans="1:17" s="118" customFormat="1" x14ac:dyDescent="0.25">
      <c r="A17" s="106"/>
      <c r="B17" s="107" t="s">
        <v>96</v>
      </c>
      <c r="C17" s="108" t="s">
        <v>93</v>
      </c>
      <c r="D17" s="120" t="s">
        <v>98</v>
      </c>
      <c r="E17" s="108" t="s">
        <v>44</v>
      </c>
      <c r="F17" s="108" t="s">
        <v>99</v>
      </c>
      <c r="G17" s="109" t="s">
        <v>14</v>
      </c>
      <c r="H17" s="110">
        <f>I17</f>
        <v>663794.06999999995</v>
      </c>
      <c r="I17" s="110">
        <v>663794.06999999995</v>
      </c>
      <c r="J17" s="110"/>
      <c r="K17" s="110"/>
      <c r="L17" s="116"/>
      <c r="M17" s="117"/>
      <c r="N17" s="117"/>
      <c r="O17" s="117"/>
      <c r="P17" s="117"/>
      <c r="Q17" s="117"/>
    </row>
    <row r="18" spans="1:17" x14ac:dyDescent="0.25">
      <c r="A18" s="82"/>
      <c r="B18" s="72" t="s">
        <v>96</v>
      </c>
      <c r="C18" s="6"/>
      <c r="D18" s="56" t="s">
        <v>100</v>
      </c>
      <c r="E18" s="6"/>
      <c r="F18" s="6"/>
      <c r="G18" s="7"/>
      <c r="H18" s="8">
        <f>H17</f>
        <v>663794.06999999995</v>
      </c>
      <c r="I18" s="8">
        <f>I17</f>
        <v>663794.06999999995</v>
      </c>
      <c r="J18" s="8"/>
      <c r="K18" s="8"/>
      <c r="L18" s="25"/>
      <c r="M18" s="4"/>
      <c r="N18" s="5"/>
      <c r="O18" s="5"/>
      <c r="P18" s="5"/>
      <c r="Q18" s="5"/>
    </row>
    <row r="19" spans="1:17" ht="22.5" x14ac:dyDescent="0.25">
      <c r="A19" s="83"/>
      <c r="B19" s="73" t="s">
        <v>24</v>
      </c>
      <c r="C19" s="34" t="s">
        <v>51</v>
      </c>
      <c r="D19" s="43" t="s">
        <v>107</v>
      </c>
      <c r="E19" s="34" t="s">
        <v>44</v>
      </c>
      <c r="F19" s="34" t="s">
        <v>44</v>
      </c>
      <c r="G19" s="35" t="s">
        <v>14</v>
      </c>
      <c r="H19" s="36">
        <v>150000</v>
      </c>
      <c r="I19" s="36">
        <v>150000</v>
      </c>
      <c r="J19" s="36"/>
      <c r="K19" s="36"/>
      <c r="L19" s="37"/>
      <c r="M19" s="4"/>
      <c r="N19" s="5"/>
      <c r="O19" s="5"/>
      <c r="P19" s="5"/>
      <c r="Q19" s="5"/>
    </row>
    <row r="20" spans="1:17" x14ac:dyDescent="0.25">
      <c r="A20" s="84" t="s">
        <v>91</v>
      </c>
      <c r="B20" s="73"/>
      <c r="C20" s="34" t="s">
        <v>104</v>
      </c>
      <c r="D20" s="43" t="s">
        <v>52</v>
      </c>
      <c r="E20" s="34" t="s">
        <v>13</v>
      </c>
      <c r="F20" s="34" t="s">
        <v>44</v>
      </c>
      <c r="G20" s="35" t="s">
        <v>14</v>
      </c>
      <c r="H20" s="36">
        <f>I20+J20+K20</f>
        <v>402981.25</v>
      </c>
      <c r="I20" s="36">
        <v>209429.19</v>
      </c>
      <c r="J20" s="36"/>
      <c r="K20" s="36">
        <v>193552.06</v>
      </c>
      <c r="L20" s="37"/>
      <c r="M20" s="4"/>
      <c r="N20" s="5"/>
      <c r="O20" s="5"/>
      <c r="P20" s="5"/>
      <c r="Q20" s="5"/>
    </row>
    <row r="21" spans="1:17" x14ac:dyDescent="0.25">
      <c r="A21" s="84"/>
      <c r="B21" s="73"/>
      <c r="C21" s="34" t="s">
        <v>31</v>
      </c>
      <c r="D21" s="43" t="s">
        <v>83</v>
      </c>
      <c r="E21" s="34" t="s">
        <v>13</v>
      </c>
      <c r="F21" s="34" t="s">
        <v>49</v>
      </c>
      <c r="G21" s="35" t="s">
        <v>14</v>
      </c>
      <c r="H21" s="36">
        <f>SUM(I21:L21)</f>
        <v>8500100.2899999991</v>
      </c>
      <c r="I21" s="36">
        <v>399500</v>
      </c>
      <c r="J21" s="36">
        <v>8100600.29</v>
      </c>
      <c r="K21" s="36"/>
      <c r="L21" s="37"/>
      <c r="M21" s="4"/>
      <c r="N21" s="5"/>
      <c r="O21" s="5"/>
      <c r="P21" s="5"/>
      <c r="Q21" s="5"/>
    </row>
    <row r="22" spans="1:17" ht="22.5" x14ac:dyDescent="0.25">
      <c r="A22" s="84"/>
      <c r="B22" s="73"/>
      <c r="C22" s="34" t="s">
        <v>11</v>
      </c>
      <c r="D22" s="43" t="s">
        <v>65</v>
      </c>
      <c r="E22" s="34" t="s">
        <v>44</v>
      </c>
      <c r="F22" s="34" t="s">
        <v>44</v>
      </c>
      <c r="G22" s="35" t="s">
        <v>14</v>
      </c>
      <c r="H22" s="36">
        <f>I22</f>
        <v>200000</v>
      </c>
      <c r="I22" s="36">
        <v>200000</v>
      </c>
      <c r="J22" s="36"/>
      <c r="K22" s="36"/>
      <c r="L22" s="37"/>
      <c r="M22" s="4"/>
      <c r="N22" s="5"/>
      <c r="O22" s="5"/>
      <c r="P22" s="5"/>
      <c r="Q22" s="5"/>
    </row>
    <row r="23" spans="1:17" ht="22.5" x14ac:dyDescent="0.25">
      <c r="A23" s="84"/>
      <c r="B23" s="73"/>
      <c r="C23" s="34" t="s">
        <v>11</v>
      </c>
      <c r="D23" s="43" t="s">
        <v>68</v>
      </c>
      <c r="E23" s="113" t="s">
        <v>44</v>
      </c>
      <c r="F23" s="34"/>
      <c r="G23" s="35" t="s">
        <v>14</v>
      </c>
      <c r="H23" s="36">
        <f>I23+J23+K23</f>
        <v>1004889.63</v>
      </c>
      <c r="I23" s="36">
        <v>502444.82</v>
      </c>
      <c r="J23" s="36"/>
      <c r="K23" s="36">
        <v>502444.81</v>
      </c>
      <c r="L23" s="37"/>
      <c r="M23" s="4"/>
      <c r="N23" s="5"/>
      <c r="O23" s="5"/>
      <c r="P23" s="5"/>
      <c r="Q23" s="5"/>
    </row>
    <row r="24" spans="1:17" x14ac:dyDescent="0.25">
      <c r="A24" s="85"/>
      <c r="B24" s="74" t="s">
        <v>24</v>
      </c>
      <c r="C24" s="38"/>
      <c r="D24" s="98" t="s">
        <v>25</v>
      </c>
      <c r="E24" s="38"/>
      <c r="F24" s="38"/>
      <c r="G24" s="39"/>
      <c r="H24" s="40">
        <f>SUM(H19:H23)</f>
        <v>10257971.17</v>
      </c>
      <c r="I24" s="40">
        <f>SUM(I19:I23)</f>
        <v>1461374.01</v>
      </c>
      <c r="J24" s="40">
        <f t="shared" ref="J24:L24" si="3">SUM(J19:J23)</f>
        <v>8100600.29</v>
      </c>
      <c r="K24" s="40">
        <f t="shared" si="3"/>
        <v>695996.87</v>
      </c>
      <c r="L24" s="52">
        <f t="shared" si="3"/>
        <v>0</v>
      </c>
      <c r="M24" s="4"/>
      <c r="N24" s="5"/>
      <c r="O24" s="5"/>
      <c r="P24" s="5"/>
      <c r="Q24" s="5"/>
    </row>
    <row r="25" spans="1:17" x14ac:dyDescent="0.25">
      <c r="A25" s="86" t="s">
        <v>23</v>
      </c>
      <c r="B25" s="74"/>
      <c r="C25" s="38"/>
      <c r="D25" s="98" t="s">
        <v>72</v>
      </c>
      <c r="E25" s="38"/>
      <c r="F25" s="38"/>
      <c r="G25" s="39"/>
      <c r="H25" s="40">
        <f>H24+H16+H18</f>
        <v>11151765.24</v>
      </c>
      <c r="I25" s="40">
        <f>I24+I16+I18</f>
        <v>2355168.08</v>
      </c>
      <c r="J25" s="40">
        <f>J24</f>
        <v>8100600.29</v>
      </c>
      <c r="K25" s="40">
        <f>K24</f>
        <v>695996.87</v>
      </c>
      <c r="L25" s="52">
        <f>L24</f>
        <v>0</v>
      </c>
      <c r="M25" s="4"/>
      <c r="N25" s="5"/>
      <c r="O25" s="5"/>
      <c r="P25" s="5"/>
      <c r="Q25" s="5"/>
    </row>
    <row r="26" spans="1:17" x14ac:dyDescent="0.25">
      <c r="A26" s="81" t="s">
        <v>54</v>
      </c>
      <c r="B26" s="71" t="s">
        <v>53</v>
      </c>
      <c r="C26" s="9" t="s">
        <v>22</v>
      </c>
      <c r="D26" s="42" t="s">
        <v>55</v>
      </c>
      <c r="E26" s="9" t="s">
        <v>44</v>
      </c>
      <c r="F26" s="9"/>
      <c r="G26" s="10" t="s">
        <v>14</v>
      </c>
      <c r="H26" s="11">
        <v>100000</v>
      </c>
      <c r="I26" s="11">
        <v>100000</v>
      </c>
      <c r="J26" s="11"/>
      <c r="K26" s="11"/>
      <c r="L26" s="53"/>
      <c r="M26" s="4"/>
      <c r="N26" s="5"/>
      <c r="O26" s="5"/>
      <c r="P26" s="5"/>
      <c r="Q26" s="5"/>
    </row>
    <row r="27" spans="1:17" x14ac:dyDescent="0.25">
      <c r="A27" s="87"/>
      <c r="B27" s="75" t="s">
        <v>53</v>
      </c>
      <c r="C27" s="19"/>
      <c r="D27" s="97" t="s">
        <v>63</v>
      </c>
      <c r="E27" s="19"/>
      <c r="F27" s="19"/>
      <c r="G27" s="20"/>
      <c r="H27" s="21">
        <f>H26</f>
        <v>100000</v>
      </c>
      <c r="I27" s="21">
        <f t="shared" ref="I27:L27" si="4">I26</f>
        <v>100000</v>
      </c>
      <c r="J27" s="21">
        <f t="shared" si="4"/>
        <v>0</v>
      </c>
      <c r="K27" s="21">
        <f t="shared" si="4"/>
        <v>0</v>
      </c>
      <c r="L27" s="26">
        <f t="shared" si="4"/>
        <v>0</v>
      </c>
      <c r="M27" s="4"/>
      <c r="N27" s="5"/>
      <c r="O27" s="5"/>
      <c r="P27" s="5"/>
      <c r="Q27" s="5"/>
    </row>
    <row r="28" spans="1:17" x14ac:dyDescent="0.25">
      <c r="A28" s="87" t="s">
        <v>54</v>
      </c>
      <c r="B28" s="75"/>
      <c r="C28" s="19"/>
      <c r="D28" s="97" t="s">
        <v>73</v>
      </c>
      <c r="E28" s="19"/>
      <c r="F28" s="19"/>
      <c r="G28" s="20"/>
      <c r="H28" s="21">
        <f>H27</f>
        <v>100000</v>
      </c>
      <c r="I28" s="21">
        <f t="shared" ref="I28:L28" si="5">I27</f>
        <v>100000</v>
      </c>
      <c r="J28" s="21">
        <f t="shared" si="5"/>
        <v>0</v>
      </c>
      <c r="K28" s="21">
        <f t="shared" si="5"/>
        <v>0</v>
      </c>
      <c r="L28" s="26">
        <f t="shared" si="5"/>
        <v>0</v>
      </c>
      <c r="M28" s="4"/>
      <c r="N28" s="5"/>
      <c r="O28" s="5"/>
      <c r="P28" s="5"/>
      <c r="Q28" s="5"/>
    </row>
    <row r="29" spans="1:17" x14ac:dyDescent="0.25">
      <c r="A29" s="81" t="s">
        <v>61</v>
      </c>
      <c r="B29" s="71" t="s">
        <v>59</v>
      </c>
      <c r="C29" s="9" t="s">
        <v>110</v>
      </c>
      <c r="D29" s="42" t="s">
        <v>62</v>
      </c>
      <c r="E29" s="9" t="s">
        <v>44</v>
      </c>
      <c r="F29" s="9"/>
      <c r="G29" s="10" t="s">
        <v>14</v>
      </c>
      <c r="H29" s="11">
        <f>K29</f>
        <v>123000</v>
      </c>
      <c r="I29" s="11"/>
      <c r="J29" s="11"/>
      <c r="K29" s="11">
        <v>123000</v>
      </c>
      <c r="L29" s="53"/>
      <c r="M29" s="4"/>
      <c r="N29" s="5"/>
      <c r="O29" s="5"/>
      <c r="P29" s="5"/>
      <c r="Q29" s="5"/>
    </row>
    <row r="30" spans="1:17" s="55" customFormat="1" x14ac:dyDescent="0.25">
      <c r="A30" s="87"/>
      <c r="B30" s="75" t="s">
        <v>59</v>
      </c>
      <c r="C30" s="19"/>
      <c r="D30" s="97" t="s">
        <v>29</v>
      </c>
      <c r="E30" s="19"/>
      <c r="F30" s="19"/>
      <c r="G30" s="20"/>
      <c r="H30" s="21">
        <f>H29</f>
        <v>123000</v>
      </c>
      <c r="I30" s="21">
        <f t="shared" ref="I30:L30" si="6">I29</f>
        <v>0</v>
      </c>
      <c r="J30" s="21">
        <f t="shared" si="6"/>
        <v>0</v>
      </c>
      <c r="K30" s="21">
        <f t="shared" si="6"/>
        <v>123000</v>
      </c>
      <c r="L30" s="26">
        <f t="shared" si="6"/>
        <v>0</v>
      </c>
      <c r="M30" s="54"/>
      <c r="N30" s="54"/>
      <c r="O30" s="54"/>
      <c r="P30" s="54"/>
      <c r="Q30" s="54"/>
    </row>
    <row r="31" spans="1:17" s="55" customFormat="1" x14ac:dyDescent="0.25">
      <c r="A31" s="87" t="s">
        <v>61</v>
      </c>
      <c r="B31" s="75"/>
      <c r="C31" s="19"/>
      <c r="D31" s="97" t="s">
        <v>74</v>
      </c>
      <c r="E31" s="19"/>
      <c r="F31" s="19"/>
      <c r="G31" s="20"/>
      <c r="H31" s="21">
        <f>H30</f>
        <v>123000</v>
      </c>
      <c r="I31" s="21">
        <f t="shared" ref="I31:L31" si="7">I30</f>
        <v>0</v>
      </c>
      <c r="J31" s="21">
        <f t="shared" si="7"/>
        <v>0</v>
      </c>
      <c r="K31" s="21">
        <f t="shared" si="7"/>
        <v>123000</v>
      </c>
      <c r="L31" s="26">
        <f t="shared" si="7"/>
        <v>0</v>
      </c>
      <c r="M31" s="54"/>
      <c r="N31" s="54"/>
      <c r="O31" s="54"/>
      <c r="P31" s="54"/>
      <c r="Q31" s="54"/>
    </row>
    <row r="32" spans="1:17" ht="38.25" customHeight="1" x14ac:dyDescent="0.25">
      <c r="A32" s="81" t="s">
        <v>60</v>
      </c>
      <c r="B32" s="71" t="s">
        <v>57</v>
      </c>
      <c r="C32" s="9" t="s">
        <v>11</v>
      </c>
      <c r="D32" s="42" t="s">
        <v>109</v>
      </c>
      <c r="E32" s="9" t="s">
        <v>44</v>
      </c>
      <c r="F32" s="9"/>
      <c r="G32" s="10" t="s">
        <v>14</v>
      </c>
      <c r="H32" s="11">
        <f>I32</f>
        <v>140000</v>
      </c>
      <c r="I32" s="11">
        <v>140000</v>
      </c>
      <c r="J32" s="11"/>
      <c r="K32" s="11"/>
      <c r="L32" s="53"/>
      <c r="M32" s="4"/>
      <c r="N32" s="5"/>
      <c r="O32" s="5"/>
      <c r="P32" s="5"/>
      <c r="Q32" s="5"/>
    </row>
    <row r="33" spans="1:17" x14ac:dyDescent="0.25">
      <c r="A33" s="87"/>
      <c r="B33" s="75" t="s">
        <v>57</v>
      </c>
      <c r="C33" s="19"/>
      <c r="D33" s="63" t="s">
        <v>58</v>
      </c>
      <c r="E33" s="19"/>
      <c r="F33" s="19"/>
      <c r="G33" s="20"/>
      <c r="H33" s="21">
        <f>H32</f>
        <v>140000</v>
      </c>
      <c r="I33" s="21">
        <f t="shared" ref="I33:L33" si="8">I32</f>
        <v>140000</v>
      </c>
      <c r="J33" s="21">
        <f t="shared" si="8"/>
        <v>0</v>
      </c>
      <c r="K33" s="21">
        <f t="shared" si="8"/>
        <v>0</v>
      </c>
      <c r="L33" s="26">
        <f t="shared" si="8"/>
        <v>0</v>
      </c>
      <c r="M33" s="4"/>
      <c r="N33" s="5"/>
      <c r="O33" s="5"/>
      <c r="P33" s="5"/>
      <c r="Q33" s="5"/>
    </row>
    <row r="34" spans="1:17" x14ac:dyDescent="0.25">
      <c r="A34" s="87" t="s">
        <v>60</v>
      </c>
      <c r="B34" s="75"/>
      <c r="C34" s="19"/>
      <c r="D34" s="63" t="s">
        <v>75</v>
      </c>
      <c r="E34" s="19"/>
      <c r="F34" s="19"/>
      <c r="G34" s="20"/>
      <c r="H34" s="21">
        <f>H33</f>
        <v>140000</v>
      </c>
      <c r="I34" s="21">
        <f t="shared" ref="I34:L34" si="9">I33</f>
        <v>140000</v>
      </c>
      <c r="J34" s="21">
        <f t="shared" si="9"/>
        <v>0</v>
      </c>
      <c r="K34" s="21">
        <f t="shared" si="9"/>
        <v>0</v>
      </c>
      <c r="L34" s="26">
        <f t="shared" si="9"/>
        <v>0</v>
      </c>
      <c r="M34" s="4"/>
      <c r="N34" s="5"/>
      <c r="O34" s="5"/>
      <c r="P34" s="5"/>
      <c r="Q34" s="5"/>
    </row>
    <row r="35" spans="1:17" s="133" customFormat="1" x14ac:dyDescent="0.25">
      <c r="A35" s="106" t="s">
        <v>120</v>
      </c>
      <c r="B35" s="107" t="s">
        <v>121</v>
      </c>
      <c r="C35" s="108" t="s">
        <v>22</v>
      </c>
      <c r="D35" s="156" t="s">
        <v>122</v>
      </c>
      <c r="E35" s="108" t="s">
        <v>44</v>
      </c>
      <c r="F35" s="108"/>
      <c r="G35" s="109" t="s">
        <v>14</v>
      </c>
      <c r="H35" s="110">
        <f>J35</f>
        <v>120000</v>
      </c>
      <c r="I35" s="110">
        <v>0</v>
      </c>
      <c r="J35" s="110">
        <v>120000</v>
      </c>
      <c r="K35" s="136"/>
      <c r="L35" s="140"/>
      <c r="M35" s="139"/>
      <c r="N35" s="139"/>
      <c r="O35" s="139"/>
      <c r="P35" s="139"/>
      <c r="Q35" s="139"/>
    </row>
    <row r="36" spans="1:17" s="133" customFormat="1" x14ac:dyDescent="0.25">
      <c r="A36" s="106"/>
      <c r="B36" s="107"/>
      <c r="C36" s="108" t="s">
        <v>22</v>
      </c>
      <c r="D36" s="156" t="s">
        <v>123</v>
      </c>
      <c r="E36" s="108" t="s">
        <v>124</v>
      </c>
      <c r="F36" s="108"/>
      <c r="G36" s="109" t="s">
        <v>14</v>
      </c>
      <c r="H36" s="110">
        <f t="shared" ref="H36:H38" si="10">J36</f>
        <v>63542</v>
      </c>
      <c r="I36" s="110">
        <v>0</v>
      </c>
      <c r="J36" s="110">
        <v>63542</v>
      </c>
      <c r="K36" s="136"/>
      <c r="L36" s="140"/>
      <c r="M36" s="139"/>
      <c r="N36" s="139"/>
      <c r="O36" s="139"/>
      <c r="P36" s="139"/>
      <c r="Q36" s="139"/>
    </row>
    <row r="37" spans="1:17" s="133" customFormat="1" x14ac:dyDescent="0.25">
      <c r="A37" s="106"/>
      <c r="B37" s="107"/>
      <c r="C37" s="108" t="s">
        <v>22</v>
      </c>
      <c r="D37" s="156" t="s">
        <v>125</v>
      </c>
      <c r="E37" s="108" t="s">
        <v>44</v>
      </c>
      <c r="F37" s="108"/>
      <c r="G37" s="109" t="s">
        <v>14</v>
      </c>
      <c r="H37" s="110">
        <f t="shared" si="10"/>
        <v>120000</v>
      </c>
      <c r="I37" s="110">
        <v>0</v>
      </c>
      <c r="J37" s="110">
        <v>120000</v>
      </c>
      <c r="K37" s="136"/>
      <c r="L37" s="140"/>
      <c r="M37" s="139"/>
      <c r="N37" s="139"/>
      <c r="O37" s="139"/>
      <c r="P37" s="139"/>
      <c r="Q37" s="139"/>
    </row>
    <row r="38" spans="1:17" s="143" customFormat="1" x14ac:dyDescent="0.25">
      <c r="A38" s="106"/>
      <c r="B38" s="107"/>
      <c r="C38" s="108" t="s">
        <v>22</v>
      </c>
      <c r="D38" s="156" t="s">
        <v>126</v>
      </c>
      <c r="E38" s="108" t="s">
        <v>44</v>
      </c>
      <c r="F38" s="108"/>
      <c r="G38" s="109" t="s">
        <v>14</v>
      </c>
      <c r="H38" s="110">
        <f t="shared" si="10"/>
        <v>48000</v>
      </c>
      <c r="I38" s="110">
        <v>0</v>
      </c>
      <c r="J38" s="110">
        <v>48000</v>
      </c>
      <c r="K38" s="15"/>
      <c r="L38" s="33"/>
      <c r="M38" s="129"/>
      <c r="N38" s="129"/>
      <c r="O38" s="129"/>
      <c r="P38" s="129"/>
      <c r="Q38" s="129"/>
    </row>
    <row r="39" spans="1:17" s="133" customFormat="1" x14ac:dyDescent="0.25">
      <c r="A39" s="157"/>
      <c r="B39" s="158" t="s">
        <v>121</v>
      </c>
      <c r="C39" s="108"/>
      <c r="D39" s="159" t="s">
        <v>29</v>
      </c>
      <c r="E39" s="160"/>
      <c r="F39" s="160"/>
      <c r="G39" s="161"/>
      <c r="H39" s="110">
        <f>SUM(H35:H38)</f>
        <v>351542</v>
      </c>
      <c r="I39" s="112">
        <v>0</v>
      </c>
      <c r="J39" s="112">
        <f>SUM(J35:J38)</f>
        <v>351542</v>
      </c>
      <c r="K39" s="141"/>
      <c r="L39" s="142"/>
      <c r="M39" s="139"/>
      <c r="N39" s="139"/>
      <c r="O39" s="139"/>
      <c r="P39" s="139"/>
      <c r="Q39" s="139"/>
    </row>
    <row r="40" spans="1:17" s="133" customFormat="1" x14ac:dyDescent="0.25">
      <c r="A40" s="157" t="s">
        <v>120</v>
      </c>
      <c r="B40" s="158"/>
      <c r="C40" s="160"/>
      <c r="D40" s="159" t="s">
        <v>127</v>
      </c>
      <c r="E40" s="160"/>
      <c r="F40" s="160"/>
      <c r="G40" s="161"/>
      <c r="H40" s="112">
        <f>H39</f>
        <v>351542</v>
      </c>
      <c r="I40" s="112">
        <v>0</v>
      </c>
      <c r="J40" s="112">
        <f>J39</f>
        <v>351542</v>
      </c>
      <c r="K40" s="141"/>
      <c r="L40" s="142"/>
      <c r="M40" s="139"/>
      <c r="N40" s="139"/>
      <c r="O40" s="139"/>
      <c r="P40" s="139"/>
      <c r="Q40" s="139"/>
    </row>
    <row r="41" spans="1:17" s="118" customFormat="1" ht="22.5" x14ac:dyDescent="0.25">
      <c r="A41" s="114" t="s">
        <v>26</v>
      </c>
      <c r="B41" s="107" t="s">
        <v>39</v>
      </c>
      <c r="C41" s="108" t="s">
        <v>40</v>
      </c>
      <c r="D41" s="115" t="s">
        <v>43</v>
      </c>
      <c r="E41" s="108" t="s">
        <v>13</v>
      </c>
      <c r="F41" s="108"/>
      <c r="G41" s="109" t="s">
        <v>14</v>
      </c>
      <c r="H41" s="110">
        <f>I41</f>
        <v>10000</v>
      </c>
      <c r="I41" s="110">
        <v>10000</v>
      </c>
      <c r="J41" s="112"/>
      <c r="K41" s="112"/>
      <c r="L41" s="116"/>
      <c r="M41" s="117"/>
      <c r="N41" s="117"/>
      <c r="O41" s="117"/>
      <c r="P41" s="117"/>
      <c r="Q41" s="117"/>
    </row>
    <row r="42" spans="1:17" s="118" customFormat="1" ht="33.75" x14ac:dyDescent="0.25">
      <c r="A42" s="114"/>
      <c r="B42" s="107"/>
      <c r="C42" s="108" t="s">
        <v>40</v>
      </c>
      <c r="D42" s="42" t="s">
        <v>119</v>
      </c>
      <c r="E42" s="108" t="s">
        <v>13</v>
      </c>
      <c r="F42" s="108"/>
      <c r="G42" s="109" t="s">
        <v>14</v>
      </c>
      <c r="H42" s="110">
        <f>I42</f>
        <v>10000</v>
      </c>
      <c r="I42" s="110">
        <v>10000</v>
      </c>
      <c r="J42" s="112"/>
      <c r="K42" s="112"/>
      <c r="L42" s="116"/>
      <c r="M42" s="117"/>
      <c r="N42" s="117"/>
      <c r="O42" s="117"/>
      <c r="P42" s="117"/>
      <c r="Q42" s="117"/>
    </row>
    <row r="43" spans="1:17" x14ac:dyDescent="0.25">
      <c r="A43" s="27"/>
      <c r="B43" s="75" t="s">
        <v>39</v>
      </c>
      <c r="C43" s="19"/>
      <c r="D43" s="97" t="s">
        <v>64</v>
      </c>
      <c r="E43" s="19"/>
      <c r="F43" s="19"/>
      <c r="G43" s="20"/>
      <c r="H43" s="21">
        <f>H41+H42</f>
        <v>20000</v>
      </c>
      <c r="I43" s="21">
        <f>I41+I42</f>
        <v>20000</v>
      </c>
      <c r="J43" s="21"/>
      <c r="K43" s="21"/>
      <c r="L43" s="26"/>
      <c r="M43" s="4"/>
      <c r="N43" s="5"/>
      <c r="O43" s="5"/>
      <c r="P43" s="5"/>
      <c r="Q43" s="5"/>
    </row>
    <row r="44" spans="1:17" x14ac:dyDescent="0.25">
      <c r="A44" s="27" t="s">
        <v>26</v>
      </c>
      <c r="B44" s="71" t="s">
        <v>27</v>
      </c>
      <c r="C44" s="9" t="s">
        <v>31</v>
      </c>
      <c r="D44" s="42" t="s">
        <v>28</v>
      </c>
      <c r="E44" s="9" t="s">
        <v>13</v>
      </c>
      <c r="F44" s="9" t="s">
        <v>44</v>
      </c>
      <c r="G44" s="10" t="s">
        <v>14</v>
      </c>
      <c r="H44" s="11">
        <f>I44+J44</f>
        <v>2838655.24</v>
      </c>
      <c r="I44" s="11">
        <v>450000</v>
      </c>
      <c r="J44" s="11">
        <v>2388655.2400000002</v>
      </c>
      <c r="K44" s="11"/>
      <c r="L44" s="53"/>
      <c r="M44" s="4"/>
      <c r="N44" s="5"/>
      <c r="O44" s="5"/>
      <c r="P44" s="5"/>
      <c r="Q44" s="5"/>
    </row>
    <row r="45" spans="1:17" x14ac:dyDescent="0.25">
      <c r="A45" s="28"/>
      <c r="B45" s="75" t="s">
        <v>27</v>
      </c>
      <c r="C45" s="19"/>
      <c r="D45" s="97" t="s">
        <v>32</v>
      </c>
      <c r="E45" s="19"/>
      <c r="F45" s="19"/>
      <c r="G45" s="20"/>
      <c r="H45" s="21">
        <f>H44</f>
        <v>2838655.24</v>
      </c>
      <c r="I45" s="21">
        <f>I44</f>
        <v>450000</v>
      </c>
      <c r="J45" s="21">
        <f>J44</f>
        <v>2388655.2400000002</v>
      </c>
      <c r="K45" s="21">
        <f>K44</f>
        <v>0</v>
      </c>
      <c r="L45" s="26">
        <f>L44</f>
        <v>0</v>
      </c>
      <c r="M45" s="4"/>
      <c r="N45" s="5"/>
      <c r="O45" s="5"/>
      <c r="P45" s="5"/>
      <c r="Q45" s="5"/>
    </row>
    <row r="46" spans="1:17" x14ac:dyDescent="0.25">
      <c r="A46" s="28" t="s">
        <v>26</v>
      </c>
      <c r="B46" s="75"/>
      <c r="C46" s="19"/>
      <c r="D46" s="97" t="s">
        <v>69</v>
      </c>
      <c r="E46" s="19"/>
      <c r="F46" s="19"/>
      <c r="G46" s="20"/>
      <c r="H46" s="21">
        <f>H43+H45</f>
        <v>2858655.24</v>
      </c>
      <c r="I46" s="21">
        <f>I43+I45</f>
        <v>470000</v>
      </c>
      <c r="J46" s="21">
        <f>J43+J45</f>
        <v>2388655.2400000002</v>
      </c>
      <c r="K46" s="21">
        <f>K43+K45</f>
        <v>0</v>
      </c>
      <c r="L46" s="26">
        <f>L43+L45</f>
        <v>0</v>
      </c>
      <c r="M46" s="4"/>
      <c r="N46" s="5"/>
      <c r="O46" s="5"/>
      <c r="P46" s="5"/>
      <c r="Q46" s="5"/>
    </row>
    <row r="47" spans="1:17" ht="22.5" x14ac:dyDescent="0.25">
      <c r="A47" s="27" t="s">
        <v>9</v>
      </c>
      <c r="B47" s="71" t="s">
        <v>10</v>
      </c>
      <c r="C47" s="9" t="s">
        <v>33</v>
      </c>
      <c r="D47" s="42" t="s">
        <v>12</v>
      </c>
      <c r="E47" s="9" t="s">
        <v>13</v>
      </c>
      <c r="F47" s="9"/>
      <c r="G47" s="10" t="s">
        <v>14</v>
      </c>
      <c r="H47" s="11">
        <f>I47+J47</f>
        <v>7232567.2300000004</v>
      </c>
      <c r="I47" s="11">
        <v>410000</v>
      </c>
      <c r="J47" s="11">
        <v>6822567.2300000004</v>
      </c>
      <c r="K47" s="22"/>
      <c r="L47" s="29"/>
      <c r="M47" s="4"/>
      <c r="N47" s="5"/>
      <c r="O47" s="5"/>
      <c r="P47" s="5"/>
      <c r="Q47" s="5"/>
    </row>
    <row r="48" spans="1:17" ht="22.5" x14ac:dyDescent="0.25">
      <c r="A48" s="27"/>
      <c r="B48" s="71"/>
      <c r="C48" s="9" t="s">
        <v>11</v>
      </c>
      <c r="D48" s="42" t="s">
        <v>90</v>
      </c>
      <c r="E48" s="9" t="s">
        <v>44</v>
      </c>
      <c r="F48" s="9"/>
      <c r="G48" s="10" t="s">
        <v>14</v>
      </c>
      <c r="H48" s="11">
        <f>I48</f>
        <v>50000</v>
      </c>
      <c r="I48" s="11">
        <v>50000</v>
      </c>
      <c r="J48" s="11"/>
      <c r="K48" s="22"/>
      <c r="L48" s="29"/>
      <c r="M48" s="4"/>
      <c r="N48" s="5"/>
      <c r="O48" s="5"/>
      <c r="P48" s="5"/>
      <c r="Q48" s="5"/>
    </row>
    <row r="49" spans="1:17" s="133" customFormat="1" x14ac:dyDescent="0.25">
      <c r="A49" s="134"/>
      <c r="B49" s="135"/>
      <c r="C49" s="108" t="s">
        <v>11</v>
      </c>
      <c r="D49" s="115" t="s">
        <v>97</v>
      </c>
      <c r="E49" s="108" t="s">
        <v>44</v>
      </c>
      <c r="F49" s="108" t="s">
        <v>49</v>
      </c>
      <c r="G49" s="109"/>
      <c r="H49" s="110">
        <f>I49</f>
        <v>310000</v>
      </c>
      <c r="I49" s="110">
        <v>310000</v>
      </c>
      <c r="J49" s="136"/>
      <c r="K49" s="137"/>
      <c r="L49" s="138"/>
      <c r="M49" s="139"/>
      <c r="N49" s="139"/>
      <c r="O49" s="139"/>
      <c r="P49" s="139"/>
      <c r="Q49" s="139"/>
    </row>
    <row r="50" spans="1:17" x14ac:dyDescent="0.25">
      <c r="A50" s="30"/>
      <c r="B50" s="75" t="s">
        <v>10</v>
      </c>
      <c r="C50" s="19"/>
      <c r="D50" s="19" t="s">
        <v>15</v>
      </c>
      <c r="E50" s="23"/>
      <c r="F50" s="23"/>
      <c r="G50" s="20"/>
      <c r="H50" s="21">
        <f>SUM(H47:H49)</f>
        <v>7592567.2300000004</v>
      </c>
      <c r="I50" s="21">
        <f>SUM(I47:I49)</f>
        <v>770000</v>
      </c>
      <c r="J50" s="21">
        <f>SUM(J47:J48)</f>
        <v>6822567.2300000004</v>
      </c>
      <c r="K50" s="21">
        <f>SUM(K47:K48)</f>
        <v>0</v>
      </c>
      <c r="L50" s="26">
        <f>SUM(L47:L48)</f>
        <v>0</v>
      </c>
      <c r="M50" s="4"/>
      <c r="N50" s="5"/>
      <c r="O50" s="5"/>
      <c r="P50" s="5"/>
      <c r="Q50" s="5"/>
    </row>
    <row r="51" spans="1:17" ht="33.75" x14ac:dyDescent="0.25">
      <c r="A51" s="99" t="s">
        <v>9</v>
      </c>
      <c r="B51" s="71" t="s">
        <v>88</v>
      </c>
      <c r="C51" s="9" t="s">
        <v>22</v>
      </c>
      <c r="D51" s="9" t="s">
        <v>87</v>
      </c>
      <c r="E51" s="9" t="s">
        <v>44</v>
      </c>
      <c r="F51" s="100"/>
      <c r="G51" s="10" t="s">
        <v>70</v>
      </c>
      <c r="H51" s="11">
        <f>I51</f>
        <v>100000</v>
      </c>
      <c r="I51" s="11">
        <v>100000</v>
      </c>
      <c r="J51" s="11"/>
      <c r="K51" s="11"/>
      <c r="L51" s="53"/>
      <c r="M51" s="4"/>
      <c r="N51" s="5"/>
      <c r="O51" s="5"/>
      <c r="P51" s="5"/>
      <c r="Q51" s="5"/>
    </row>
    <row r="52" spans="1:17" x14ac:dyDescent="0.25">
      <c r="A52" s="82"/>
      <c r="B52" s="75" t="s">
        <v>88</v>
      </c>
      <c r="C52" s="19"/>
      <c r="D52" s="19" t="s">
        <v>89</v>
      </c>
      <c r="E52" s="23"/>
      <c r="F52" s="23"/>
      <c r="G52" s="20"/>
      <c r="H52" s="21">
        <f>H51</f>
        <v>100000</v>
      </c>
      <c r="I52" s="21">
        <f>I51</f>
        <v>100000</v>
      </c>
      <c r="J52" s="21"/>
      <c r="K52" s="21"/>
      <c r="L52" s="26"/>
      <c r="M52" s="4"/>
      <c r="N52" s="5"/>
      <c r="O52" s="5"/>
      <c r="P52" s="5"/>
      <c r="Q52" s="5"/>
    </row>
    <row r="53" spans="1:17" x14ac:dyDescent="0.25">
      <c r="A53" s="82" t="s">
        <v>9</v>
      </c>
      <c r="B53" s="75"/>
      <c r="C53" s="19"/>
      <c r="D53" s="19" t="s">
        <v>118</v>
      </c>
      <c r="E53" s="23"/>
      <c r="F53" s="23"/>
      <c r="G53" s="20"/>
      <c r="H53" s="21">
        <f>H50+H52</f>
        <v>7692567.2300000004</v>
      </c>
      <c r="I53" s="21">
        <f>I50+I52</f>
        <v>870000</v>
      </c>
      <c r="J53" s="21">
        <f t="shared" ref="J53:L53" si="11">J50</f>
        <v>6822567.2300000004</v>
      </c>
      <c r="K53" s="21">
        <f t="shared" si="11"/>
        <v>0</v>
      </c>
      <c r="L53" s="26">
        <f t="shared" si="11"/>
        <v>0</v>
      </c>
      <c r="M53" s="4"/>
      <c r="N53" s="5"/>
      <c r="O53" s="5"/>
      <c r="P53" s="5"/>
      <c r="Q53" s="5"/>
    </row>
    <row r="54" spans="1:17" s="119" customFormat="1" ht="22.5" x14ac:dyDescent="0.25">
      <c r="A54" s="81" t="s">
        <v>111</v>
      </c>
      <c r="B54" s="71" t="s">
        <v>112</v>
      </c>
      <c r="C54" s="9" t="s">
        <v>11</v>
      </c>
      <c r="D54" s="9" t="s">
        <v>115</v>
      </c>
      <c r="E54" s="100" t="s">
        <v>44</v>
      </c>
      <c r="F54" s="100"/>
      <c r="G54" s="10" t="s">
        <v>14</v>
      </c>
      <c r="H54" s="11">
        <f>I54+J54</f>
        <v>81344</v>
      </c>
      <c r="I54" s="11">
        <v>9744</v>
      </c>
      <c r="J54" s="11">
        <v>71600</v>
      </c>
      <c r="K54" s="11"/>
      <c r="L54" s="33"/>
      <c r="M54" s="4"/>
      <c r="N54" s="4"/>
      <c r="O54" s="4"/>
      <c r="P54" s="4"/>
      <c r="Q54" s="4"/>
    </row>
    <row r="55" spans="1:17" x14ac:dyDescent="0.25">
      <c r="A55" s="87"/>
      <c r="B55" s="75" t="s">
        <v>112</v>
      </c>
      <c r="C55" s="19"/>
      <c r="D55" s="19" t="s">
        <v>113</v>
      </c>
      <c r="E55" s="23"/>
      <c r="F55" s="23"/>
      <c r="G55" s="20"/>
      <c r="H55" s="21">
        <f t="shared" ref="H55:J56" si="12">H54</f>
        <v>81344</v>
      </c>
      <c r="I55" s="21">
        <f t="shared" si="12"/>
        <v>9744</v>
      </c>
      <c r="J55" s="21">
        <f t="shared" si="12"/>
        <v>71600</v>
      </c>
      <c r="K55" s="21"/>
      <c r="L55" s="102"/>
      <c r="M55" s="4"/>
      <c r="N55" s="5"/>
      <c r="O55" s="5"/>
      <c r="P55" s="5"/>
      <c r="Q55" s="5"/>
    </row>
    <row r="56" spans="1:17" x14ac:dyDescent="0.25">
      <c r="A56" s="82" t="s">
        <v>111</v>
      </c>
      <c r="B56" s="75"/>
      <c r="C56" s="19"/>
      <c r="D56" s="19" t="s">
        <v>114</v>
      </c>
      <c r="E56" s="23"/>
      <c r="F56" s="23"/>
      <c r="G56" s="20"/>
      <c r="H56" s="21">
        <f t="shared" si="12"/>
        <v>81344</v>
      </c>
      <c r="I56" s="21">
        <f t="shared" si="12"/>
        <v>9744</v>
      </c>
      <c r="J56" s="21">
        <f t="shared" si="12"/>
        <v>71600</v>
      </c>
      <c r="K56" s="21"/>
      <c r="L56" s="26"/>
      <c r="M56" s="4"/>
      <c r="N56" s="5"/>
      <c r="O56" s="5"/>
      <c r="P56" s="5"/>
      <c r="Q56" s="5"/>
    </row>
    <row r="57" spans="1:17" ht="23.25" customHeight="1" x14ac:dyDescent="0.25">
      <c r="A57" s="81" t="s">
        <v>20</v>
      </c>
      <c r="B57" s="71" t="s">
        <v>34</v>
      </c>
      <c r="C57" s="9" t="s">
        <v>22</v>
      </c>
      <c r="D57" s="42" t="s">
        <v>45</v>
      </c>
      <c r="E57" s="9" t="s">
        <v>44</v>
      </c>
      <c r="F57" s="9"/>
      <c r="G57" s="10" t="s">
        <v>14</v>
      </c>
      <c r="H57" s="11">
        <v>13030.64</v>
      </c>
      <c r="I57" s="11">
        <v>13030.64</v>
      </c>
      <c r="J57" s="44"/>
      <c r="K57" s="44"/>
      <c r="L57" s="31"/>
      <c r="M57" s="149"/>
      <c r="N57" s="149"/>
      <c r="O57" s="149"/>
      <c r="P57" s="144"/>
      <c r="Q57" s="144"/>
    </row>
    <row r="58" spans="1:17" s="2" customFormat="1" ht="22.5" x14ac:dyDescent="0.25">
      <c r="A58" s="27"/>
      <c r="B58" s="71"/>
      <c r="C58" s="9" t="s">
        <v>22</v>
      </c>
      <c r="D58" s="42" t="s">
        <v>46</v>
      </c>
      <c r="E58" s="9" t="s">
        <v>44</v>
      </c>
      <c r="F58" s="9"/>
      <c r="G58" s="10" t="s">
        <v>14</v>
      </c>
      <c r="H58" s="11">
        <v>14760.37</v>
      </c>
      <c r="I58" s="11">
        <v>14760.37</v>
      </c>
      <c r="J58" s="11"/>
      <c r="K58" s="11"/>
      <c r="L58" s="53"/>
      <c r="M58" s="149"/>
      <c r="N58" s="149"/>
      <c r="O58" s="149"/>
      <c r="P58" s="4"/>
      <c r="Q58" s="4"/>
    </row>
    <row r="59" spans="1:17" ht="22.5" x14ac:dyDescent="0.25">
      <c r="A59" s="88"/>
      <c r="B59" s="76"/>
      <c r="C59" s="9" t="s">
        <v>22</v>
      </c>
      <c r="D59" s="42" t="s">
        <v>86</v>
      </c>
      <c r="E59" s="9" t="s">
        <v>44</v>
      </c>
      <c r="F59" s="9"/>
      <c r="G59" s="10" t="s">
        <v>14</v>
      </c>
      <c r="H59" s="11">
        <v>15163.98</v>
      </c>
      <c r="I59" s="11">
        <v>15163.98</v>
      </c>
      <c r="J59" s="45"/>
      <c r="K59" s="45"/>
      <c r="L59" s="32"/>
      <c r="M59" s="4"/>
      <c r="N59" s="5"/>
      <c r="O59" s="5"/>
      <c r="P59" s="5"/>
      <c r="Q59" s="5"/>
    </row>
    <row r="60" spans="1:17" ht="22.5" x14ac:dyDescent="0.25">
      <c r="A60" s="88"/>
      <c r="B60" s="76"/>
      <c r="C60" s="9" t="s">
        <v>22</v>
      </c>
      <c r="D60" s="42" t="s">
        <v>82</v>
      </c>
      <c r="E60" s="9" t="s">
        <v>44</v>
      </c>
      <c r="F60" s="9"/>
      <c r="G60" s="10" t="s">
        <v>14</v>
      </c>
      <c r="H60" s="11">
        <v>13249</v>
      </c>
      <c r="I60" s="11">
        <v>13249</v>
      </c>
      <c r="J60" s="45"/>
      <c r="K60" s="45"/>
      <c r="L60" s="32"/>
      <c r="M60" s="4"/>
      <c r="N60" s="5"/>
      <c r="O60" s="5"/>
      <c r="P60" s="5"/>
      <c r="Q60" s="5"/>
    </row>
    <row r="61" spans="1:17" ht="22.5" x14ac:dyDescent="0.25">
      <c r="A61" s="88"/>
      <c r="B61" s="76"/>
      <c r="C61" s="9" t="s">
        <v>22</v>
      </c>
      <c r="D61" s="42" t="s">
        <v>81</v>
      </c>
      <c r="E61" s="9" t="s">
        <v>44</v>
      </c>
      <c r="F61" s="9"/>
      <c r="G61" s="10" t="s">
        <v>14</v>
      </c>
      <c r="H61" s="11">
        <v>15270</v>
      </c>
      <c r="I61" s="11">
        <v>15270</v>
      </c>
      <c r="J61" s="45"/>
      <c r="K61" s="45"/>
      <c r="L61" s="32"/>
      <c r="M61" s="4"/>
      <c r="N61" s="5"/>
      <c r="O61" s="5"/>
      <c r="P61" s="5"/>
      <c r="Q61" s="5"/>
    </row>
    <row r="62" spans="1:17" ht="25.5" customHeight="1" x14ac:dyDescent="0.25">
      <c r="A62" s="88"/>
      <c r="B62" s="76"/>
      <c r="C62" s="9" t="s">
        <v>22</v>
      </c>
      <c r="D62" s="42" t="s">
        <v>80</v>
      </c>
      <c r="E62" s="9" t="s">
        <v>44</v>
      </c>
      <c r="F62" s="9"/>
      <c r="G62" s="10" t="s">
        <v>14</v>
      </c>
      <c r="H62" s="11">
        <v>16374.79</v>
      </c>
      <c r="I62" s="11">
        <v>16374.79</v>
      </c>
      <c r="J62" s="45"/>
      <c r="K62" s="45"/>
      <c r="L62" s="32"/>
      <c r="M62" s="4"/>
      <c r="N62" s="5"/>
      <c r="O62" s="5"/>
      <c r="P62" s="5"/>
      <c r="Q62" s="5"/>
    </row>
    <row r="63" spans="1:17" x14ac:dyDescent="0.25">
      <c r="A63" s="30"/>
      <c r="B63" s="72" t="s">
        <v>34</v>
      </c>
      <c r="C63" s="6"/>
      <c r="D63" s="56" t="s">
        <v>35</v>
      </c>
      <c r="E63" s="6"/>
      <c r="F63" s="6"/>
      <c r="G63" s="7"/>
      <c r="H63" s="8">
        <f>SUM(H57:H62)</f>
        <v>87848.78</v>
      </c>
      <c r="I63" s="8">
        <f>SUM(I57:I62)</f>
        <v>87848.78</v>
      </c>
      <c r="J63" s="8">
        <f>SUM(J57:J59)</f>
        <v>0</v>
      </c>
      <c r="K63" s="8">
        <f>SUM(K57:K59)</f>
        <v>0</v>
      </c>
      <c r="L63" s="25">
        <f>SUM(L57:L59)</f>
        <v>0</v>
      </c>
      <c r="M63" s="4"/>
      <c r="N63" s="5"/>
      <c r="O63" s="5"/>
      <c r="P63" s="5"/>
      <c r="Q63" s="5"/>
    </row>
    <row r="64" spans="1:17" s="2" customFormat="1" ht="14.25" customHeight="1" x14ac:dyDescent="0.25">
      <c r="A64" s="27" t="s">
        <v>20</v>
      </c>
      <c r="B64" s="71" t="s">
        <v>36</v>
      </c>
      <c r="C64" s="9" t="s">
        <v>11</v>
      </c>
      <c r="D64" s="42" t="s">
        <v>79</v>
      </c>
      <c r="E64" s="9" t="s">
        <v>44</v>
      </c>
      <c r="F64" s="9"/>
      <c r="G64" s="10" t="s">
        <v>14</v>
      </c>
      <c r="H64" s="11">
        <v>14000</v>
      </c>
      <c r="I64" s="11">
        <v>14000</v>
      </c>
      <c r="J64" s="15"/>
      <c r="K64" s="15"/>
      <c r="L64" s="33"/>
      <c r="M64" s="4"/>
      <c r="N64" s="4"/>
      <c r="O64" s="4"/>
      <c r="P64" s="4"/>
      <c r="Q64" s="4"/>
    </row>
    <row r="65" spans="1:17" s="122" customFormat="1" x14ac:dyDescent="0.25">
      <c r="A65" s="89"/>
      <c r="B65" s="71"/>
      <c r="C65" s="9" t="s">
        <v>31</v>
      </c>
      <c r="D65" s="42" t="s">
        <v>56</v>
      </c>
      <c r="E65" s="9" t="s">
        <v>44</v>
      </c>
      <c r="F65" s="9"/>
      <c r="G65" s="10" t="s">
        <v>14</v>
      </c>
      <c r="H65" s="11">
        <f>I65+J65</f>
        <v>1537560.19</v>
      </c>
      <c r="I65" s="11">
        <v>435000</v>
      </c>
      <c r="J65" s="11">
        <v>1102560.19</v>
      </c>
      <c r="K65" s="11"/>
      <c r="L65" s="53"/>
      <c r="M65" s="121"/>
      <c r="N65" s="121"/>
      <c r="O65" s="121"/>
      <c r="P65" s="121"/>
      <c r="Q65" s="121"/>
    </row>
    <row r="66" spans="1:17" s="3" customFormat="1" x14ac:dyDescent="0.25">
      <c r="A66" s="90"/>
      <c r="B66" s="72" t="s">
        <v>36</v>
      </c>
      <c r="C66" s="6"/>
      <c r="D66" s="56" t="s">
        <v>37</v>
      </c>
      <c r="E66" s="6"/>
      <c r="F66" s="6"/>
      <c r="G66" s="7"/>
      <c r="H66" s="8">
        <f>SUM(H64:H65)</f>
        <v>1551560.19</v>
      </c>
      <c r="I66" s="8">
        <f>SUM(I64:I65)</f>
        <v>449000</v>
      </c>
      <c r="J66" s="8">
        <f>SUM(J64:J65)</f>
        <v>1102560.19</v>
      </c>
      <c r="K66" s="8">
        <f>SUM(K64:K65)</f>
        <v>0</v>
      </c>
      <c r="L66" s="25">
        <f>SUM(L64:L65)</f>
        <v>0</v>
      </c>
      <c r="M66" s="13"/>
      <c r="N66" s="13"/>
      <c r="O66" s="13"/>
      <c r="P66" s="13"/>
      <c r="Q66" s="13"/>
    </row>
    <row r="67" spans="1:17" s="3" customFormat="1" x14ac:dyDescent="0.25">
      <c r="A67" s="90" t="s">
        <v>20</v>
      </c>
      <c r="B67" s="72"/>
      <c r="C67" s="6"/>
      <c r="D67" s="56" t="s">
        <v>76</v>
      </c>
      <c r="E67" s="6"/>
      <c r="F67" s="6"/>
      <c r="G67" s="7"/>
      <c r="H67" s="8">
        <f>H63+H66</f>
        <v>1639408.97</v>
      </c>
      <c r="I67" s="8">
        <f>I63+I66</f>
        <v>536848.78</v>
      </c>
      <c r="J67" s="8">
        <f>J63+J66</f>
        <v>1102560.19</v>
      </c>
      <c r="K67" s="8">
        <f>K63+K66</f>
        <v>0</v>
      </c>
      <c r="L67" s="25">
        <f>L63+L66</f>
        <v>0</v>
      </c>
      <c r="M67" s="13"/>
      <c r="N67" s="13"/>
      <c r="O67" s="13"/>
      <c r="P67" s="13"/>
      <c r="Q67" s="13"/>
    </row>
    <row r="68" spans="1:17" s="2" customFormat="1" ht="22.5" x14ac:dyDescent="0.25">
      <c r="A68" s="27" t="s">
        <v>21</v>
      </c>
      <c r="B68" s="71" t="s">
        <v>38</v>
      </c>
      <c r="C68" s="9" t="s">
        <v>11</v>
      </c>
      <c r="D68" s="42" t="s">
        <v>47</v>
      </c>
      <c r="E68" s="9" t="s">
        <v>44</v>
      </c>
      <c r="F68" s="9"/>
      <c r="G68" s="10" t="s">
        <v>14</v>
      </c>
      <c r="H68" s="11">
        <v>32000.02</v>
      </c>
      <c r="I68" s="11">
        <v>32000.02</v>
      </c>
      <c r="J68" s="15"/>
      <c r="K68" s="15"/>
      <c r="L68" s="33"/>
      <c r="M68" s="4"/>
      <c r="N68" s="4"/>
      <c r="O68" s="4"/>
      <c r="P68" s="4"/>
      <c r="Q68" s="4"/>
    </row>
    <row r="69" spans="1:17" ht="22.5" x14ac:dyDescent="0.25">
      <c r="A69" s="60"/>
      <c r="B69" s="76"/>
      <c r="C69" s="9" t="s">
        <v>11</v>
      </c>
      <c r="D69" s="42" t="s">
        <v>48</v>
      </c>
      <c r="E69" s="9" t="s">
        <v>44</v>
      </c>
      <c r="F69" s="9"/>
      <c r="G69" s="10" t="s">
        <v>14</v>
      </c>
      <c r="H69" s="11">
        <v>23063.08</v>
      </c>
      <c r="I69" s="11">
        <v>23063.08</v>
      </c>
      <c r="J69" s="11"/>
      <c r="K69" s="15"/>
      <c r="L69" s="33"/>
      <c r="M69" s="4"/>
      <c r="N69" s="5"/>
      <c r="O69" s="5"/>
      <c r="P69" s="5"/>
      <c r="Q69" s="5"/>
    </row>
    <row r="70" spans="1:17" ht="22.5" x14ac:dyDescent="0.25">
      <c r="A70" s="60"/>
      <c r="B70" s="76"/>
      <c r="C70" s="9" t="s">
        <v>11</v>
      </c>
      <c r="D70" s="42" t="s">
        <v>78</v>
      </c>
      <c r="E70" s="9" t="s">
        <v>44</v>
      </c>
      <c r="F70" s="9"/>
      <c r="G70" s="10" t="s">
        <v>14</v>
      </c>
      <c r="H70" s="11">
        <v>16000</v>
      </c>
      <c r="I70" s="11">
        <v>16000</v>
      </c>
      <c r="J70" s="11"/>
      <c r="K70" s="15"/>
      <c r="L70" s="33"/>
      <c r="M70" s="4"/>
      <c r="N70" s="5"/>
      <c r="O70" s="5"/>
      <c r="P70" s="5"/>
      <c r="Q70" s="5"/>
    </row>
    <row r="71" spans="1:17" s="118" customFormat="1" ht="33.75" x14ac:dyDescent="0.25">
      <c r="A71" s="123"/>
      <c r="B71" s="107"/>
      <c r="C71" s="108" t="s">
        <v>11</v>
      </c>
      <c r="D71" s="115" t="s">
        <v>108</v>
      </c>
      <c r="E71" s="108" t="s">
        <v>44</v>
      </c>
      <c r="F71" s="108"/>
      <c r="G71" s="109" t="s">
        <v>14</v>
      </c>
      <c r="H71" s="110">
        <f>I71+K71</f>
        <v>60100</v>
      </c>
      <c r="I71" s="110">
        <v>34235</v>
      </c>
      <c r="J71" s="110"/>
      <c r="K71" s="110">
        <v>25865</v>
      </c>
      <c r="L71" s="124"/>
      <c r="M71" s="117"/>
      <c r="N71" s="117"/>
      <c r="O71" s="117"/>
      <c r="P71" s="117"/>
      <c r="Q71" s="117"/>
    </row>
    <row r="72" spans="1:17" x14ac:dyDescent="0.25">
      <c r="A72" s="61"/>
      <c r="B72" s="77">
        <v>92195</v>
      </c>
      <c r="C72" s="57"/>
      <c r="D72" s="92" t="s">
        <v>29</v>
      </c>
      <c r="E72" s="57"/>
      <c r="F72" s="57"/>
      <c r="G72" s="58"/>
      <c r="H72" s="59">
        <f>SUM(H68:H71)</f>
        <v>131163.1</v>
      </c>
      <c r="I72" s="59">
        <f>SUM(I68:I71)</f>
        <v>105298.1</v>
      </c>
      <c r="J72" s="59">
        <f>SUM(J68:J70)</f>
        <v>0</v>
      </c>
      <c r="K72" s="59">
        <f>SUM(K68:K71)</f>
        <v>25865</v>
      </c>
      <c r="L72" s="62">
        <f>SUM(L68:L70)</f>
        <v>0</v>
      </c>
      <c r="M72" s="4"/>
      <c r="N72" s="5"/>
      <c r="O72" s="5"/>
      <c r="P72" s="5"/>
      <c r="Q72" s="5"/>
    </row>
    <row r="73" spans="1:17" ht="15.75" thickBot="1" x14ac:dyDescent="0.3">
      <c r="A73" s="91">
        <v>921</v>
      </c>
      <c r="B73" s="78"/>
      <c r="C73" s="64"/>
      <c r="D73" s="93" t="s">
        <v>77</v>
      </c>
      <c r="E73" s="64"/>
      <c r="F73" s="64"/>
      <c r="G73" s="65"/>
      <c r="H73" s="66">
        <f>H72</f>
        <v>131163.1</v>
      </c>
      <c r="I73" s="66">
        <f t="shared" ref="I73:L73" si="13">I72</f>
        <v>105298.1</v>
      </c>
      <c r="J73" s="66">
        <f t="shared" si="13"/>
        <v>0</v>
      </c>
      <c r="K73" s="66">
        <f t="shared" si="13"/>
        <v>25865</v>
      </c>
      <c r="L73" s="50">
        <f t="shared" si="13"/>
        <v>0</v>
      </c>
      <c r="M73" s="4"/>
      <c r="N73" s="5"/>
      <c r="O73" s="5"/>
      <c r="P73" s="5"/>
      <c r="Q73" s="5"/>
    </row>
    <row r="74" spans="1:17" ht="15.75" thickBot="1" x14ac:dyDescent="0.3">
      <c r="A74" s="67"/>
      <c r="B74" s="79"/>
      <c r="C74" s="68"/>
      <c r="D74" s="94" t="s">
        <v>30</v>
      </c>
      <c r="E74" s="68"/>
      <c r="F74" s="68"/>
      <c r="G74" s="69"/>
      <c r="H74" s="95">
        <f>H14+H25+H28+H31+H34+H46+H53+H67+H73+H56+H40</f>
        <v>25803650.109999999</v>
      </c>
      <c r="I74" s="95">
        <f>I14+I25+I28+I31+I34+I46+I53+I67+I73+I56</f>
        <v>5486058.96</v>
      </c>
      <c r="J74" s="95">
        <f>J14+J25+J28+J31+J34+J46+J53+J67+J73+J56+J40</f>
        <v>19472729.280000001</v>
      </c>
      <c r="K74" s="95">
        <f>K14+K25+K28+K31+K34+K46+K53+K67+K73+K56</f>
        <v>844861.87</v>
      </c>
      <c r="L74" s="96">
        <f>L14+L25+L28+L31+L34+L46+L53+L67+L73</f>
        <v>0</v>
      </c>
      <c r="M74" s="4"/>
      <c r="N74" s="5"/>
      <c r="O74" s="5"/>
      <c r="P74" s="5"/>
      <c r="Q74" s="5"/>
    </row>
    <row r="75" spans="1:17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5"/>
      <c r="N75" s="5"/>
      <c r="O75" s="5"/>
      <c r="P75" s="5"/>
      <c r="Q75" s="5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24"/>
      <c r="J76" s="1"/>
      <c r="K76" s="1"/>
      <c r="L76" s="1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24"/>
      <c r="J77" s="1"/>
      <c r="K77" s="1"/>
      <c r="L77" s="1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24"/>
      <c r="J78" s="1"/>
      <c r="K78" s="1"/>
      <c r="L78" s="1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</sheetData>
  <mergeCells count="13">
    <mergeCell ref="A2:L2"/>
    <mergeCell ref="A3:A4"/>
    <mergeCell ref="B3:B4"/>
    <mergeCell ref="C3:C4"/>
    <mergeCell ref="D3:D4"/>
    <mergeCell ref="G3:G4"/>
    <mergeCell ref="P57:Q57"/>
    <mergeCell ref="H3:H4"/>
    <mergeCell ref="I3:L3"/>
    <mergeCell ref="M57:O58"/>
    <mergeCell ref="E5:F5"/>
    <mergeCell ref="E3:E4"/>
    <mergeCell ref="F3:F4"/>
  </mergeCells>
  <phoneticPr fontId="13" type="noConversion"/>
  <pageMargins left="0.70866141732283472" right="0.70866141732283472" top="0.74803149606299213" bottom="0.74803149606299213" header="0.31496062992125984" footer="0.31496062992125984"/>
  <pageSetup paperSize="8" scale="8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zadania majątkowe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ibruszewska</dc:creator>
  <cp:lastModifiedBy>kochocka</cp:lastModifiedBy>
  <cp:lastPrinted>2025-10-14T07:42:13Z</cp:lastPrinted>
  <dcterms:created xsi:type="dcterms:W3CDTF">2015-06-05T18:19:34Z</dcterms:created>
  <dcterms:modified xsi:type="dcterms:W3CDTF">2025-10-20T08:21:29Z</dcterms:modified>
</cp:coreProperties>
</file>